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INE\Desktop\Acu y Res CG 2016\3er Trimestre\(05) 7 Septiembre 2016\Formateados\Punto 2 va\"/>
    </mc:Choice>
  </mc:AlternateContent>
  <bookViews>
    <workbookView xWindow="0" yWindow="0" windowWidth="23040" windowHeight="8448"/>
  </bookViews>
  <sheets>
    <sheet name="ANEXO 1" sheetId="1" r:id="rId1"/>
    <sheet name="ANEXO 1-A" sheetId="8" r:id="rId2"/>
    <sheet name="ANEXO  2" sheetId="7" r:id="rId3"/>
    <sheet name="ANEXO 3" sheetId="4" r:id="rId4"/>
  </sheets>
  <definedNames>
    <definedName name="_xlnm._FilterDatabase" localSheetId="2" hidden="1">'ANEXO  2'!$A$8:$M$151</definedName>
    <definedName name="_xlnm._FilterDatabase" localSheetId="0" hidden="1">'ANEXO 1'!$A$6:$D$148</definedName>
    <definedName name="_xlnm._FilterDatabase" localSheetId="3" hidden="1">'ANEXO 3'!$A$6:$F$148</definedName>
    <definedName name="_xlnm.Print_Area" localSheetId="2">'ANEXO  2'!$A$6:$I$148</definedName>
    <definedName name="_xlnm.Print_Area" localSheetId="3">'ANEXO 3'!$A$6:$F$150</definedName>
    <definedName name="_xlnm.Print_Titles" localSheetId="2">'ANEXO  2'!$1:$7</definedName>
    <definedName name="_xlnm.Print_Titles" localSheetId="0">'ANEXO 1'!$1:$6</definedName>
    <definedName name="_xlnm.Print_Titles" localSheetId="1">'ANEXO 1-A'!$1:$8</definedName>
    <definedName name="_xlnm.Print_Titles" localSheetId="3">'ANEXO 3'!$1:$6</definedName>
  </definedName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48" i="1" l="1"/>
  <c r="C146" i="8" l="1"/>
  <c r="AB145" i="8"/>
  <c r="AA145" i="8"/>
  <c r="Z145" i="8"/>
  <c r="X145" i="8"/>
  <c r="D145" i="8"/>
  <c r="H145" i="8" s="1"/>
  <c r="AB144" i="8"/>
  <c r="AA144" i="8"/>
  <c r="Z144" i="8"/>
  <c r="X144" i="8"/>
  <c r="D144" i="8"/>
  <c r="H144" i="8" s="1"/>
  <c r="AB143" i="8"/>
  <c r="AA143" i="8"/>
  <c r="Z143" i="8"/>
  <c r="X143" i="8"/>
  <c r="D143" i="8"/>
  <c r="H143" i="8" s="1"/>
  <c r="AB142" i="8"/>
  <c r="AA142" i="8"/>
  <c r="Z142" i="8"/>
  <c r="X142" i="8"/>
  <c r="D142" i="8"/>
  <c r="H142" i="8" s="1"/>
  <c r="AB141" i="8"/>
  <c r="AA141" i="8"/>
  <c r="Z141" i="8"/>
  <c r="Y141" i="8" s="1"/>
  <c r="AC141" i="8" s="1"/>
  <c r="X141" i="8"/>
  <c r="D141" i="8"/>
  <c r="H141" i="8" s="1"/>
  <c r="AB137" i="8"/>
  <c r="AA137" i="8"/>
  <c r="Z137" i="8"/>
  <c r="X137" i="8"/>
  <c r="O137" i="8"/>
  <c r="H137" i="8"/>
  <c r="D137" i="8"/>
  <c r="AB136" i="8"/>
  <c r="Z136" i="8"/>
  <c r="X136" i="8"/>
  <c r="O136" i="8"/>
  <c r="F136" i="8"/>
  <c r="D136" i="8" s="1"/>
  <c r="H136" i="8" s="1"/>
  <c r="AB135" i="8"/>
  <c r="AA135" i="8"/>
  <c r="Z135" i="8"/>
  <c r="X135" i="8"/>
  <c r="O135" i="8"/>
  <c r="J135" i="8"/>
  <c r="D135" i="8"/>
  <c r="AB134" i="8"/>
  <c r="AA134" i="8"/>
  <c r="Z134" i="8"/>
  <c r="X134" i="8"/>
  <c r="O134" i="8"/>
  <c r="J134" i="8"/>
  <c r="D134" i="8"/>
  <c r="H134" i="8" s="1"/>
  <c r="AB133" i="8"/>
  <c r="AA133" i="8"/>
  <c r="Z133" i="8"/>
  <c r="X133" i="8"/>
  <c r="O133" i="8"/>
  <c r="J133" i="8"/>
  <c r="D133" i="8"/>
  <c r="H133" i="8" s="1"/>
  <c r="AB131" i="8"/>
  <c r="AA131" i="8"/>
  <c r="Z131" i="8"/>
  <c r="X131" i="8"/>
  <c r="T131" i="8"/>
  <c r="O131" i="8"/>
  <c r="J131" i="8"/>
  <c r="D131" i="8"/>
  <c r="H131" i="8" s="1"/>
  <c r="AB130" i="8"/>
  <c r="AA130" i="8"/>
  <c r="Z130" i="8"/>
  <c r="X130" i="8"/>
  <c r="T130" i="8"/>
  <c r="O130" i="8"/>
  <c r="J130" i="8"/>
  <c r="D130" i="8"/>
  <c r="H130" i="8" s="1"/>
  <c r="AB129" i="8"/>
  <c r="AA129" i="8"/>
  <c r="Z129" i="8"/>
  <c r="X129" i="8"/>
  <c r="T129" i="8"/>
  <c r="O129" i="8"/>
  <c r="J129" i="8"/>
  <c r="D129" i="8"/>
  <c r="H129" i="8" s="1"/>
  <c r="AB128" i="8"/>
  <c r="AA128" i="8"/>
  <c r="Z128" i="8"/>
  <c r="X128" i="8"/>
  <c r="T128" i="8"/>
  <c r="O128" i="8"/>
  <c r="J128" i="8"/>
  <c r="D128" i="8"/>
  <c r="H128" i="8" s="1"/>
  <c r="AB127" i="8"/>
  <c r="AA127" i="8"/>
  <c r="Z127" i="8"/>
  <c r="Y127" i="8" s="1"/>
  <c r="X127" i="8"/>
  <c r="T127" i="8"/>
  <c r="O127" i="8"/>
  <c r="J127" i="8"/>
  <c r="D127" i="8"/>
  <c r="H127" i="8" s="1"/>
  <c r="AB126" i="8"/>
  <c r="AA126" i="8"/>
  <c r="Z126" i="8"/>
  <c r="Y126" i="8" s="1"/>
  <c r="AC126" i="8" s="1"/>
  <c r="X126" i="8"/>
  <c r="T126" i="8"/>
  <c r="O126" i="8"/>
  <c r="J126" i="8"/>
  <c r="D126" i="8"/>
  <c r="H126" i="8" s="1"/>
  <c r="AB125" i="8"/>
  <c r="AA125" i="8"/>
  <c r="Z125" i="8"/>
  <c r="Y125" i="8" s="1"/>
  <c r="AC125" i="8" s="1"/>
  <c r="X125" i="8"/>
  <c r="T125" i="8"/>
  <c r="O125" i="8"/>
  <c r="J125" i="8"/>
  <c r="D125" i="8"/>
  <c r="H125" i="8" s="1"/>
  <c r="AB124" i="8"/>
  <c r="AA124" i="8"/>
  <c r="Z124" i="8"/>
  <c r="X124" i="8"/>
  <c r="T124" i="8"/>
  <c r="O124" i="8"/>
  <c r="J124" i="8"/>
  <c r="D124" i="8"/>
  <c r="H124" i="8" s="1"/>
  <c r="AB123" i="8"/>
  <c r="AA123" i="8"/>
  <c r="Z123" i="8"/>
  <c r="X123" i="8"/>
  <c r="T123" i="8"/>
  <c r="O123" i="8"/>
  <c r="J123" i="8"/>
  <c r="D123" i="8"/>
  <c r="H123" i="8" s="1"/>
  <c r="AB122" i="8"/>
  <c r="AA122" i="8"/>
  <c r="Z122" i="8"/>
  <c r="X122" i="8"/>
  <c r="T122" i="8"/>
  <c r="O122" i="8"/>
  <c r="J122" i="8"/>
  <c r="D122" i="8"/>
  <c r="H122" i="8" s="1"/>
  <c r="AB121" i="8"/>
  <c r="AA121" i="8"/>
  <c r="Z121" i="8"/>
  <c r="X121" i="8"/>
  <c r="T121" i="8"/>
  <c r="O121" i="8"/>
  <c r="J121" i="8"/>
  <c r="D121" i="8"/>
  <c r="H121" i="8" s="1"/>
  <c r="AB120" i="8"/>
  <c r="AA120" i="8"/>
  <c r="Z120" i="8"/>
  <c r="X120" i="8"/>
  <c r="T120" i="8"/>
  <c r="O120" i="8"/>
  <c r="J120" i="8"/>
  <c r="D120" i="8"/>
  <c r="H120" i="8" s="1"/>
  <c r="AB119" i="8"/>
  <c r="AA119" i="8"/>
  <c r="Z119" i="8"/>
  <c r="X119" i="8"/>
  <c r="T119" i="8"/>
  <c r="O119" i="8"/>
  <c r="J119" i="8"/>
  <c r="H119" i="8"/>
  <c r="AB118" i="8"/>
  <c r="AA118" i="8"/>
  <c r="Z118" i="8"/>
  <c r="X118" i="8"/>
  <c r="T118" i="8"/>
  <c r="O118" i="8"/>
  <c r="J118" i="8"/>
  <c r="D118" i="8"/>
  <c r="H118" i="8" s="1"/>
  <c r="AB117" i="8"/>
  <c r="AA117" i="8"/>
  <c r="Z117" i="8"/>
  <c r="X117" i="8"/>
  <c r="T117" i="8"/>
  <c r="O117" i="8"/>
  <c r="J117" i="8"/>
  <c r="D117" i="8"/>
  <c r="H117" i="8" s="1"/>
  <c r="AB116" i="8"/>
  <c r="AA116" i="8"/>
  <c r="Z116" i="8"/>
  <c r="X116" i="8"/>
  <c r="T116" i="8"/>
  <c r="O116" i="8"/>
  <c r="J116" i="8"/>
  <c r="D116" i="8"/>
  <c r="H116" i="8" s="1"/>
  <c r="AB115" i="8"/>
  <c r="AA115" i="8"/>
  <c r="Z115" i="8"/>
  <c r="X115" i="8"/>
  <c r="T115" i="8"/>
  <c r="O115" i="8"/>
  <c r="J115" i="8"/>
  <c r="D115" i="8"/>
  <c r="H115" i="8" s="1"/>
  <c r="AB114" i="8"/>
  <c r="AA114" i="8"/>
  <c r="Z114" i="8"/>
  <c r="X114" i="8"/>
  <c r="T114" i="8"/>
  <c r="O114" i="8"/>
  <c r="J114" i="8"/>
  <c r="D114" i="8"/>
  <c r="H114" i="8" s="1"/>
  <c r="AB113" i="8"/>
  <c r="AA113" i="8"/>
  <c r="Z113" i="8"/>
  <c r="X113" i="8"/>
  <c r="T113" i="8"/>
  <c r="O113" i="8"/>
  <c r="J113" i="8"/>
  <c r="D113" i="8"/>
  <c r="H113" i="8" s="1"/>
  <c r="AB112" i="8"/>
  <c r="AA112" i="8"/>
  <c r="Z112" i="8"/>
  <c r="X112" i="8"/>
  <c r="T112" i="8"/>
  <c r="O112" i="8"/>
  <c r="J112" i="8"/>
  <c r="D112" i="8"/>
  <c r="H112" i="8" s="1"/>
  <c r="AB111" i="8"/>
  <c r="AA111" i="8"/>
  <c r="Z111" i="8"/>
  <c r="X111" i="8"/>
  <c r="T111" i="8"/>
  <c r="O111" i="8"/>
  <c r="J111" i="8"/>
  <c r="D111" i="8"/>
  <c r="H111" i="8" s="1"/>
  <c r="AB110" i="8"/>
  <c r="AA110" i="8"/>
  <c r="Y110" i="8" s="1"/>
  <c r="Z110" i="8"/>
  <c r="X110" i="8"/>
  <c r="T110" i="8"/>
  <c r="O110" i="8"/>
  <c r="J110" i="8"/>
  <c r="H110" i="8"/>
  <c r="D110" i="8"/>
  <c r="AB109" i="8"/>
  <c r="AA109" i="8"/>
  <c r="Z109" i="8"/>
  <c r="X109" i="8"/>
  <c r="T109" i="8"/>
  <c r="O109" i="8"/>
  <c r="J109" i="8"/>
  <c r="D109" i="8"/>
  <c r="H109" i="8" s="1"/>
  <c r="AB108" i="8"/>
  <c r="AA108" i="8"/>
  <c r="Z108" i="8"/>
  <c r="X108" i="8"/>
  <c r="T108" i="8"/>
  <c r="O108" i="8"/>
  <c r="J108" i="8"/>
  <c r="D108" i="8"/>
  <c r="H108" i="8" s="1"/>
  <c r="AB107" i="8"/>
  <c r="AA107" i="8"/>
  <c r="Z107" i="8"/>
  <c r="X107" i="8"/>
  <c r="T107" i="8"/>
  <c r="O107" i="8"/>
  <c r="J107" i="8"/>
  <c r="D107" i="8"/>
  <c r="H107" i="8" s="1"/>
  <c r="AB106" i="8"/>
  <c r="AA106" i="8"/>
  <c r="Z106" i="8"/>
  <c r="X106" i="8"/>
  <c r="T106" i="8"/>
  <c r="O106" i="8"/>
  <c r="J106" i="8"/>
  <c r="D106" i="8"/>
  <c r="H106" i="8" s="1"/>
  <c r="AB105" i="8"/>
  <c r="AA105" i="8"/>
  <c r="Z105" i="8"/>
  <c r="X105" i="8"/>
  <c r="T105" i="8"/>
  <c r="O105" i="8"/>
  <c r="J105" i="8"/>
  <c r="D105" i="8"/>
  <c r="H105" i="8" s="1"/>
  <c r="AB104" i="8"/>
  <c r="AA104" i="8"/>
  <c r="Z104" i="8"/>
  <c r="X104" i="8"/>
  <c r="T104" i="8"/>
  <c r="O104" i="8"/>
  <c r="J104" i="8"/>
  <c r="D104" i="8"/>
  <c r="H104" i="8" s="1"/>
  <c r="AB103" i="8"/>
  <c r="AA103" i="8"/>
  <c r="Z103" i="8"/>
  <c r="X103" i="8"/>
  <c r="T103" i="8"/>
  <c r="O103" i="8"/>
  <c r="J103" i="8"/>
  <c r="D103" i="8"/>
  <c r="H103" i="8" s="1"/>
  <c r="AB102" i="8"/>
  <c r="AA102" i="8"/>
  <c r="Z102" i="8"/>
  <c r="X102" i="8"/>
  <c r="T102" i="8"/>
  <c r="O102" i="8"/>
  <c r="J102" i="8"/>
  <c r="D102" i="8"/>
  <c r="H102" i="8" s="1"/>
  <c r="AB101" i="8"/>
  <c r="AA101" i="8"/>
  <c r="Z101" i="8"/>
  <c r="X101" i="8"/>
  <c r="T101" i="8"/>
  <c r="O101" i="8"/>
  <c r="J101" i="8"/>
  <c r="D101" i="8"/>
  <c r="H101" i="8" s="1"/>
  <c r="AB100" i="8"/>
  <c r="AA100" i="8"/>
  <c r="Z100" i="8"/>
  <c r="X100" i="8"/>
  <c r="T100" i="8"/>
  <c r="O100" i="8"/>
  <c r="J100" i="8"/>
  <c r="D100" i="8"/>
  <c r="H100" i="8" s="1"/>
  <c r="AB99" i="8"/>
  <c r="AA99" i="8"/>
  <c r="Z99" i="8"/>
  <c r="X99" i="8"/>
  <c r="T99" i="8"/>
  <c r="O99" i="8"/>
  <c r="J99" i="8"/>
  <c r="D99" i="8"/>
  <c r="H99" i="8" s="1"/>
  <c r="AB98" i="8"/>
  <c r="AA98" i="8"/>
  <c r="Z98" i="8"/>
  <c r="X98" i="8"/>
  <c r="T98" i="8"/>
  <c r="O98" i="8"/>
  <c r="J98" i="8"/>
  <c r="D98" i="8"/>
  <c r="H98" i="8" s="1"/>
  <c r="AB97" i="8"/>
  <c r="AA97" i="8"/>
  <c r="Z97" i="8"/>
  <c r="X97" i="8"/>
  <c r="T97" i="8"/>
  <c r="O97" i="8"/>
  <c r="J97" i="8"/>
  <c r="D97" i="8"/>
  <c r="H97" i="8" s="1"/>
  <c r="AB96" i="8"/>
  <c r="AA96" i="8"/>
  <c r="Z96" i="8"/>
  <c r="X96" i="8"/>
  <c r="T96" i="8"/>
  <c r="O96" i="8"/>
  <c r="J96" i="8"/>
  <c r="D96" i="8"/>
  <c r="H96" i="8" s="1"/>
  <c r="AB95" i="8"/>
  <c r="AA95" i="8"/>
  <c r="Z95" i="8"/>
  <c r="X95" i="8"/>
  <c r="T95" i="8"/>
  <c r="O95" i="8"/>
  <c r="J95" i="8"/>
  <c r="D95" i="8"/>
  <c r="H95" i="8" s="1"/>
  <c r="AB94" i="8"/>
  <c r="AA94" i="8"/>
  <c r="Z94" i="8"/>
  <c r="X94" i="8"/>
  <c r="T94" i="8"/>
  <c r="O94" i="8"/>
  <c r="J94" i="8"/>
  <c r="D94" i="8"/>
  <c r="H94" i="8" s="1"/>
  <c r="AB93" i="8"/>
  <c r="AA93" i="8"/>
  <c r="Z93" i="8"/>
  <c r="Y93" i="8" s="1"/>
  <c r="X93" i="8"/>
  <c r="T93" i="8"/>
  <c r="O93" i="8"/>
  <c r="J93" i="8"/>
  <c r="D93" i="8"/>
  <c r="H93" i="8" s="1"/>
  <c r="AB92" i="8"/>
  <c r="AA92" i="8"/>
  <c r="Z92" i="8"/>
  <c r="Y92" i="8" s="1"/>
  <c r="AC92" i="8" s="1"/>
  <c r="X92" i="8"/>
  <c r="T92" i="8"/>
  <c r="O92" i="8"/>
  <c r="J92" i="8"/>
  <c r="D92" i="8"/>
  <c r="H92" i="8" s="1"/>
  <c r="AB91" i="8"/>
  <c r="AA91" i="8"/>
  <c r="Z91" i="8"/>
  <c r="X91" i="8"/>
  <c r="T91" i="8"/>
  <c r="O91" i="8"/>
  <c r="J91" i="8"/>
  <c r="D91" i="8"/>
  <c r="H91" i="8" s="1"/>
  <c r="AB90" i="8"/>
  <c r="AA90" i="8"/>
  <c r="Z90" i="8"/>
  <c r="X90" i="8"/>
  <c r="T90" i="8"/>
  <c r="O90" i="8"/>
  <c r="J90" i="8"/>
  <c r="D90" i="8"/>
  <c r="H90" i="8" s="1"/>
  <c r="AB89" i="8"/>
  <c r="AA89" i="8"/>
  <c r="Z89" i="8"/>
  <c r="X89" i="8"/>
  <c r="T89" i="8"/>
  <c r="O89" i="8"/>
  <c r="J89" i="8"/>
  <c r="D89" i="8"/>
  <c r="H89" i="8" s="1"/>
  <c r="AB88" i="8"/>
  <c r="AA88" i="8"/>
  <c r="Z88" i="8"/>
  <c r="X88" i="8"/>
  <c r="T88" i="8"/>
  <c r="O88" i="8"/>
  <c r="J88" i="8"/>
  <c r="D88" i="8"/>
  <c r="H88" i="8" s="1"/>
  <c r="AB87" i="8"/>
  <c r="AA87" i="8"/>
  <c r="Z87" i="8"/>
  <c r="X87" i="8"/>
  <c r="T87" i="8"/>
  <c r="O87" i="8"/>
  <c r="J87" i="8"/>
  <c r="D87" i="8"/>
  <c r="H87" i="8" s="1"/>
  <c r="AB86" i="8"/>
  <c r="AA86" i="8"/>
  <c r="Z86" i="8"/>
  <c r="X86" i="8"/>
  <c r="T86" i="8"/>
  <c r="O86" i="8"/>
  <c r="J86" i="8"/>
  <c r="D86" i="8"/>
  <c r="H86" i="8" s="1"/>
  <c r="AB85" i="8"/>
  <c r="AA85" i="8"/>
  <c r="Z85" i="8"/>
  <c r="Y85" i="8" s="1"/>
  <c r="X85" i="8"/>
  <c r="T85" i="8"/>
  <c r="O85" i="8"/>
  <c r="J85" i="8"/>
  <c r="D85" i="8"/>
  <c r="H85" i="8" s="1"/>
  <c r="AB84" i="8"/>
  <c r="AA84" i="8"/>
  <c r="Z84" i="8"/>
  <c r="Y84" i="8" s="1"/>
  <c r="X84" i="8"/>
  <c r="T84" i="8"/>
  <c r="O84" i="8"/>
  <c r="J84" i="8"/>
  <c r="D84" i="8"/>
  <c r="H84" i="8" s="1"/>
  <c r="AB83" i="8"/>
  <c r="AA83" i="8"/>
  <c r="Z83" i="8"/>
  <c r="Y83" i="8" s="1"/>
  <c r="AC83" i="8" s="1"/>
  <c r="X83" i="8"/>
  <c r="T83" i="8"/>
  <c r="O83" i="8"/>
  <c r="J83" i="8"/>
  <c r="D83" i="8"/>
  <c r="H83" i="8" s="1"/>
  <c r="AB82" i="8"/>
  <c r="AA82" i="8"/>
  <c r="Z82" i="8"/>
  <c r="X82" i="8"/>
  <c r="T82" i="8"/>
  <c r="O82" i="8"/>
  <c r="J82" i="8"/>
  <c r="D82" i="8"/>
  <c r="H82" i="8" s="1"/>
  <c r="AB81" i="8"/>
  <c r="AA81" i="8"/>
  <c r="Z81" i="8"/>
  <c r="X81" i="8"/>
  <c r="T81" i="8"/>
  <c r="O81" i="8"/>
  <c r="J81" i="8"/>
  <c r="D81" i="8"/>
  <c r="H81" i="8" s="1"/>
  <c r="AB80" i="8"/>
  <c r="AA80" i="8"/>
  <c r="Z80" i="8"/>
  <c r="X80" i="8"/>
  <c r="T80" i="8"/>
  <c r="O80" i="8"/>
  <c r="J80" i="8"/>
  <c r="D80" i="8"/>
  <c r="H80" i="8" s="1"/>
  <c r="AB79" i="8"/>
  <c r="AA79" i="8"/>
  <c r="Z79" i="8"/>
  <c r="X79" i="8"/>
  <c r="T79" i="8"/>
  <c r="O79" i="8"/>
  <c r="J79" i="8"/>
  <c r="H79" i="8"/>
  <c r="AB78" i="8"/>
  <c r="AA78" i="8"/>
  <c r="Z78" i="8"/>
  <c r="X78" i="8"/>
  <c r="T78" i="8"/>
  <c r="O78" i="8"/>
  <c r="J78" i="8"/>
  <c r="D78" i="8"/>
  <c r="H78" i="8" s="1"/>
  <c r="AB77" i="8"/>
  <c r="AA77" i="8"/>
  <c r="Z77" i="8"/>
  <c r="X77" i="8"/>
  <c r="T77" i="8"/>
  <c r="O77" i="8"/>
  <c r="J77" i="8"/>
  <c r="D77" i="8"/>
  <c r="H77" i="8" s="1"/>
  <c r="AB76" i="8"/>
  <c r="AA76" i="8"/>
  <c r="Z76" i="8"/>
  <c r="X76" i="8"/>
  <c r="T76" i="8"/>
  <c r="O76" i="8"/>
  <c r="J76" i="8"/>
  <c r="D76" i="8"/>
  <c r="H76" i="8" s="1"/>
  <c r="AB75" i="8"/>
  <c r="AA75" i="8"/>
  <c r="Z75" i="8"/>
  <c r="X75" i="8"/>
  <c r="T75" i="8"/>
  <c r="O75" i="8"/>
  <c r="J75" i="8"/>
  <c r="D75" i="8"/>
  <c r="H75" i="8" s="1"/>
  <c r="AB74" i="8"/>
  <c r="AA74" i="8"/>
  <c r="Z74" i="8"/>
  <c r="X74" i="8"/>
  <c r="T74" i="8"/>
  <c r="O74" i="8"/>
  <c r="J74" i="8"/>
  <c r="D74" i="8"/>
  <c r="H74" i="8" s="1"/>
  <c r="AB73" i="8"/>
  <c r="AA73" i="8"/>
  <c r="Z73" i="8"/>
  <c r="X73" i="8"/>
  <c r="T73" i="8"/>
  <c r="O73" i="8"/>
  <c r="J73" i="8"/>
  <c r="D73" i="8"/>
  <c r="H73" i="8" s="1"/>
  <c r="AB72" i="8"/>
  <c r="AA72" i="8"/>
  <c r="Z72" i="8"/>
  <c r="X72" i="8"/>
  <c r="T72" i="8"/>
  <c r="O72" i="8"/>
  <c r="J72" i="8"/>
  <c r="D72" i="8"/>
  <c r="H72" i="8" s="1"/>
  <c r="AB71" i="8"/>
  <c r="AA71" i="8"/>
  <c r="Z71" i="8"/>
  <c r="X71" i="8"/>
  <c r="T71" i="8"/>
  <c r="O71" i="8"/>
  <c r="J71" i="8"/>
  <c r="D71" i="8"/>
  <c r="H71" i="8" s="1"/>
  <c r="AB70" i="8"/>
  <c r="AA70" i="8"/>
  <c r="Z70" i="8"/>
  <c r="X70" i="8"/>
  <c r="T70" i="8"/>
  <c r="O70" i="8"/>
  <c r="J70" i="8"/>
  <c r="D70" i="8"/>
  <c r="H70" i="8" s="1"/>
  <c r="AB69" i="8"/>
  <c r="AA69" i="8"/>
  <c r="Z69" i="8"/>
  <c r="X69" i="8"/>
  <c r="T69" i="8"/>
  <c r="O69" i="8"/>
  <c r="J69" i="8"/>
  <c r="D69" i="8"/>
  <c r="H69" i="8" s="1"/>
  <c r="AB68" i="8"/>
  <c r="AA68" i="8"/>
  <c r="Z68" i="8"/>
  <c r="X68" i="8"/>
  <c r="T68" i="8"/>
  <c r="O68" i="8"/>
  <c r="J68" i="8"/>
  <c r="D68" i="8"/>
  <c r="H68" i="8" s="1"/>
  <c r="AB67" i="8"/>
  <c r="AA67" i="8"/>
  <c r="Z67" i="8"/>
  <c r="X67" i="8"/>
  <c r="T67" i="8"/>
  <c r="O67" i="8"/>
  <c r="J67" i="8"/>
  <c r="D67" i="8"/>
  <c r="H67" i="8" s="1"/>
  <c r="AB66" i="8"/>
  <c r="AA66" i="8"/>
  <c r="Z66" i="8"/>
  <c r="X66" i="8"/>
  <c r="T66" i="8"/>
  <c r="O66" i="8"/>
  <c r="J66" i="8"/>
  <c r="D66" i="8"/>
  <c r="H66" i="8" s="1"/>
  <c r="AB65" i="8"/>
  <c r="AA65" i="8"/>
  <c r="Z65" i="8"/>
  <c r="X65" i="8"/>
  <c r="T65" i="8"/>
  <c r="O65" i="8"/>
  <c r="J65" i="8"/>
  <c r="D65" i="8"/>
  <c r="H65" i="8" s="1"/>
  <c r="AB64" i="8"/>
  <c r="AA64" i="8"/>
  <c r="Z64" i="8"/>
  <c r="X64" i="8"/>
  <c r="T64" i="8"/>
  <c r="O64" i="8"/>
  <c r="J64" i="8"/>
  <c r="H64" i="8"/>
  <c r="D64" i="8"/>
  <c r="AB63" i="8"/>
  <c r="AA63" i="8"/>
  <c r="Z63" i="8"/>
  <c r="X63" i="8"/>
  <c r="T63" i="8"/>
  <c r="O63" i="8"/>
  <c r="J63" i="8"/>
  <c r="D63" i="8"/>
  <c r="H63" i="8" s="1"/>
  <c r="AB62" i="8"/>
  <c r="AA62" i="8"/>
  <c r="Z62" i="8"/>
  <c r="X62" i="8"/>
  <c r="T62" i="8"/>
  <c r="O62" i="8"/>
  <c r="J62" i="8"/>
  <c r="D62" i="8"/>
  <c r="H62" i="8" s="1"/>
  <c r="AB61" i="8"/>
  <c r="AA61" i="8"/>
  <c r="Z61" i="8"/>
  <c r="X61" i="8"/>
  <c r="T61" i="8"/>
  <c r="O61" i="8"/>
  <c r="J61" i="8"/>
  <c r="D61" i="8"/>
  <c r="H61" i="8" s="1"/>
  <c r="AB60" i="8"/>
  <c r="AA60" i="8"/>
  <c r="Z60" i="8"/>
  <c r="X60" i="8"/>
  <c r="T60" i="8"/>
  <c r="O60" i="8"/>
  <c r="J60" i="8"/>
  <c r="D60" i="8"/>
  <c r="H60" i="8" s="1"/>
  <c r="AB59" i="8"/>
  <c r="AA59" i="8"/>
  <c r="Z59" i="8"/>
  <c r="X59" i="8"/>
  <c r="T59" i="8"/>
  <c r="O59" i="8"/>
  <c r="J59" i="8"/>
  <c r="D59" i="8"/>
  <c r="H59" i="8" s="1"/>
  <c r="AB58" i="8"/>
  <c r="AA58" i="8"/>
  <c r="Z58" i="8"/>
  <c r="X58" i="8"/>
  <c r="T58" i="8"/>
  <c r="O58" i="8"/>
  <c r="J58" i="8"/>
  <c r="D58" i="8"/>
  <c r="H58" i="8" s="1"/>
  <c r="AB57" i="8"/>
  <c r="AA57" i="8"/>
  <c r="Z57" i="8"/>
  <c r="X57" i="8"/>
  <c r="T57" i="8"/>
  <c r="O57" i="8"/>
  <c r="J57" i="8"/>
  <c r="D57" i="8"/>
  <c r="H57" i="8" s="1"/>
  <c r="AB56" i="8"/>
  <c r="AA56" i="8"/>
  <c r="Z56" i="8"/>
  <c r="X56" i="8"/>
  <c r="T56" i="8"/>
  <c r="O56" i="8"/>
  <c r="J56" i="8"/>
  <c r="D56" i="8"/>
  <c r="H56" i="8" s="1"/>
  <c r="AB55" i="8"/>
  <c r="AA55" i="8"/>
  <c r="Z55" i="8"/>
  <c r="X55" i="8"/>
  <c r="T55" i="8"/>
  <c r="O55" i="8"/>
  <c r="J55" i="8"/>
  <c r="D55" i="8"/>
  <c r="H55" i="8" s="1"/>
  <c r="AB54" i="8"/>
  <c r="AA54" i="8"/>
  <c r="Z54" i="8"/>
  <c r="X54" i="8"/>
  <c r="T54" i="8"/>
  <c r="O54" i="8"/>
  <c r="J54" i="8"/>
  <c r="D54" i="8"/>
  <c r="H54" i="8" s="1"/>
  <c r="AB53" i="8"/>
  <c r="AA53" i="8"/>
  <c r="Z53" i="8"/>
  <c r="X53" i="8"/>
  <c r="T53" i="8"/>
  <c r="O53" i="8"/>
  <c r="J53" i="8"/>
  <c r="D53" i="8"/>
  <c r="H53" i="8" s="1"/>
  <c r="AB52" i="8"/>
  <c r="AA52" i="8"/>
  <c r="Z52" i="8"/>
  <c r="X52" i="8"/>
  <c r="T52" i="8"/>
  <c r="O52" i="8"/>
  <c r="J52" i="8"/>
  <c r="H52" i="8"/>
  <c r="AB51" i="8"/>
  <c r="AA51" i="8"/>
  <c r="Z51" i="8"/>
  <c r="X51" i="8"/>
  <c r="T51" i="8"/>
  <c r="O51" i="8"/>
  <c r="J51" i="8"/>
  <c r="D51" i="8"/>
  <c r="H51" i="8" s="1"/>
  <c r="AB50" i="8"/>
  <c r="AA50" i="8"/>
  <c r="Z50" i="8"/>
  <c r="X50" i="8"/>
  <c r="T50" i="8"/>
  <c r="O50" i="8"/>
  <c r="J50" i="8"/>
  <c r="D50" i="8"/>
  <c r="H50" i="8" s="1"/>
  <c r="AB49" i="8"/>
  <c r="AA49" i="8"/>
  <c r="Y49" i="8" s="1"/>
  <c r="Z49" i="8"/>
  <c r="X49" i="8"/>
  <c r="T49" i="8"/>
  <c r="O49" i="8"/>
  <c r="J49" i="8"/>
  <c r="D49" i="8"/>
  <c r="H49" i="8" s="1"/>
  <c r="AB48" i="8"/>
  <c r="AA48" i="8"/>
  <c r="Z48" i="8"/>
  <c r="X48" i="8"/>
  <c r="T48" i="8"/>
  <c r="O48" i="8"/>
  <c r="J48" i="8"/>
  <c r="D48" i="8"/>
  <c r="H48" i="8" s="1"/>
  <c r="AB47" i="8"/>
  <c r="AA47" i="8"/>
  <c r="Z47" i="8"/>
  <c r="X47" i="8"/>
  <c r="T47" i="8"/>
  <c r="O47" i="8"/>
  <c r="J47" i="8"/>
  <c r="D47" i="8"/>
  <c r="H47" i="8" s="1"/>
  <c r="AB46" i="8"/>
  <c r="AA46" i="8"/>
  <c r="Z46" i="8"/>
  <c r="Y46" i="8" s="1"/>
  <c r="AC46" i="8" s="1"/>
  <c r="X46" i="8"/>
  <c r="T46" i="8"/>
  <c r="O46" i="8"/>
  <c r="J46" i="8"/>
  <c r="D46" i="8"/>
  <c r="H46" i="8" s="1"/>
  <c r="AB45" i="8"/>
  <c r="AA45" i="8"/>
  <c r="Z45" i="8"/>
  <c r="X45" i="8"/>
  <c r="T45" i="8"/>
  <c r="O45" i="8"/>
  <c r="J45" i="8"/>
  <c r="D45" i="8"/>
  <c r="H45" i="8" s="1"/>
  <c r="AB44" i="8"/>
  <c r="AA44" i="8"/>
  <c r="Z44" i="8"/>
  <c r="X44" i="8"/>
  <c r="T44" i="8"/>
  <c r="O44" i="8"/>
  <c r="J44" i="8"/>
  <c r="D44" i="8"/>
  <c r="H44" i="8" s="1"/>
  <c r="AB43" i="8"/>
  <c r="AA43" i="8"/>
  <c r="Z43" i="8"/>
  <c r="X43" i="8"/>
  <c r="T43" i="8"/>
  <c r="O43" i="8"/>
  <c r="J43" i="8"/>
  <c r="D43" i="8"/>
  <c r="H43" i="8" s="1"/>
  <c r="AB42" i="8"/>
  <c r="AA42" i="8"/>
  <c r="Z42" i="8"/>
  <c r="X42" i="8"/>
  <c r="T42" i="8"/>
  <c r="O42" i="8"/>
  <c r="J42" i="8"/>
  <c r="D42" i="8"/>
  <c r="H42" i="8" s="1"/>
  <c r="AB41" i="8"/>
  <c r="AA41" i="8"/>
  <c r="Z41" i="8"/>
  <c r="X41" i="8"/>
  <c r="T41" i="8"/>
  <c r="O41" i="8"/>
  <c r="J41" i="8"/>
  <c r="D41" i="8"/>
  <c r="H41" i="8" s="1"/>
  <c r="AB40" i="8"/>
  <c r="AA40" i="8"/>
  <c r="Z40" i="8"/>
  <c r="X40" i="8"/>
  <c r="T40" i="8"/>
  <c r="O40" i="8"/>
  <c r="J40" i="8"/>
  <c r="D40" i="8"/>
  <c r="H40" i="8" s="1"/>
  <c r="AB39" i="8"/>
  <c r="AA39" i="8"/>
  <c r="Z39" i="8"/>
  <c r="X39" i="8"/>
  <c r="T39" i="8"/>
  <c r="O39" i="8"/>
  <c r="J39" i="8"/>
  <c r="D39" i="8"/>
  <c r="H39" i="8" s="1"/>
  <c r="AB38" i="8"/>
  <c r="Y38" i="8" s="1"/>
  <c r="AC38" i="8" s="1"/>
  <c r="AA38" i="8"/>
  <c r="Z38" i="8"/>
  <c r="X38" i="8"/>
  <c r="T38" i="8"/>
  <c r="O38" i="8"/>
  <c r="J38" i="8"/>
  <c r="D38" i="8"/>
  <c r="H38" i="8" s="1"/>
  <c r="AB37" i="8"/>
  <c r="AA37" i="8"/>
  <c r="Z37" i="8"/>
  <c r="Y37" i="8" s="1"/>
  <c r="AC37" i="8" s="1"/>
  <c r="X37" i="8"/>
  <c r="T37" i="8"/>
  <c r="O37" i="8"/>
  <c r="J37" i="8"/>
  <c r="D37" i="8"/>
  <c r="H37" i="8" s="1"/>
  <c r="AB36" i="8"/>
  <c r="AA36" i="8"/>
  <c r="Z36" i="8"/>
  <c r="X36" i="8"/>
  <c r="T36" i="8"/>
  <c r="O36" i="8"/>
  <c r="J36" i="8"/>
  <c r="D36" i="8"/>
  <c r="H36" i="8" s="1"/>
  <c r="AB35" i="8"/>
  <c r="AA35" i="8"/>
  <c r="Z35" i="8"/>
  <c r="Y35" i="8" s="1"/>
  <c r="X35" i="8"/>
  <c r="T35" i="8"/>
  <c r="O35" i="8"/>
  <c r="J35" i="8"/>
  <c r="D35" i="8"/>
  <c r="H35" i="8" s="1"/>
  <c r="AB34" i="8"/>
  <c r="AA34" i="8"/>
  <c r="Z34" i="8"/>
  <c r="Y34" i="8" s="1"/>
  <c r="AC34" i="8" s="1"/>
  <c r="X34" i="8"/>
  <c r="T34" i="8"/>
  <c r="O34" i="8"/>
  <c r="J34" i="8"/>
  <c r="D34" i="8"/>
  <c r="H34" i="8" s="1"/>
  <c r="AB33" i="8"/>
  <c r="AA33" i="8"/>
  <c r="Z33" i="8"/>
  <c r="X33" i="8"/>
  <c r="T33" i="8"/>
  <c r="O33" i="8"/>
  <c r="J33" i="8"/>
  <c r="D33" i="8"/>
  <c r="H33" i="8" s="1"/>
  <c r="AB32" i="8"/>
  <c r="AA32" i="8"/>
  <c r="Z32" i="8"/>
  <c r="X32" i="8"/>
  <c r="T32" i="8"/>
  <c r="O32" i="8"/>
  <c r="J32" i="8"/>
  <c r="D32" i="8"/>
  <c r="H32" i="8" s="1"/>
  <c r="AB31" i="8"/>
  <c r="AA31" i="8"/>
  <c r="Z31" i="8"/>
  <c r="X31" i="8"/>
  <c r="T31" i="8"/>
  <c r="O31" i="8"/>
  <c r="J31" i="8"/>
  <c r="D31" i="8"/>
  <c r="H31" i="8" s="1"/>
  <c r="AB30" i="8"/>
  <c r="AA30" i="8"/>
  <c r="Z30" i="8"/>
  <c r="X30" i="8"/>
  <c r="T30" i="8"/>
  <c r="O30" i="8"/>
  <c r="J30" i="8"/>
  <c r="D30" i="8"/>
  <c r="H30" i="8" s="1"/>
  <c r="AB29" i="8"/>
  <c r="AA29" i="8"/>
  <c r="Z29" i="8"/>
  <c r="X29" i="8"/>
  <c r="T29" i="8"/>
  <c r="O29" i="8"/>
  <c r="J29" i="8"/>
  <c r="D29" i="8"/>
  <c r="H29" i="8" s="1"/>
  <c r="AB28" i="8"/>
  <c r="AA28" i="8"/>
  <c r="Z28" i="8"/>
  <c r="X28" i="8"/>
  <c r="T28" i="8"/>
  <c r="O28" i="8"/>
  <c r="J28" i="8"/>
  <c r="D28" i="8"/>
  <c r="H28" i="8" s="1"/>
  <c r="AB27" i="8"/>
  <c r="AA27" i="8"/>
  <c r="Z27" i="8"/>
  <c r="Y27" i="8" s="1"/>
  <c r="AC27" i="8" s="1"/>
  <c r="X27" i="8"/>
  <c r="T27" i="8"/>
  <c r="O27" i="8"/>
  <c r="J27" i="8"/>
  <c r="D27" i="8"/>
  <c r="H27" i="8" s="1"/>
  <c r="AB26" i="8"/>
  <c r="AA26" i="8"/>
  <c r="Z26" i="8"/>
  <c r="X26" i="8"/>
  <c r="T26" i="8"/>
  <c r="O26" i="8"/>
  <c r="J26" i="8"/>
  <c r="D26" i="8"/>
  <c r="H26" i="8" s="1"/>
  <c r="AB25" i="8"/>
  <c r="AA25" i="8"/>
  <c r="Z25" i="8"/>
  <c r="X25" i="8"/>
  <c r="T25" i="8"/>
  <c r="O25" i="8"/>
  <c r="J25" i="8"/>
  <c r="D25" i="8"/>
  <c r="H25" i="8" s="1"/>
  <c r="AB24" i="8"/>
  <c r="AA24" i="8"/>
  <c r="Z24" i="8"/>
  <c r="X24" i="8"/>
  <c r="T24" i="8"/>
  <c r="O24" i="8"/>
  <c r="J24" i="8"/>
  <c r="H24" i="8"/>
  <c r="AB23" i="8"/>
  <c r="AA23" i="8"/>
  <c r="Z23" i="8"/>
  <c r="X23" i="8"/>
  <c r="T23" i="8"/>
  <c r="O23" i="8"/>
  <c r="J23" i="8"/>
  <c r="D23" i="8"/>
  <c r="H23" i="8" s="1"/>
  <c r="AB22" i="8"/>
  <c r="AA22" i="8"/>
  <c r="Z22" i="8"/>
  <c r="X22" i="8"/>
  <c r="T22" i="8"/>
  <c r="O22" i="8"/>
  <c r="J22" i="8"/>
  <c r="D22" i="8"/>
  <c r="H22" i="8" s="1"/>
  <c r="AB21" i="8"/>
  <c r="AA21" i="8"/>
  <c r="Z21" i="8"/>
  <c r="X21" i="8"/>
  <c r="T21" i="8"/>
  <c r="O21" i="8"/>
  <c r="J21" i="8"/>
  <c r="D21" i="8"/>
  <c r="H21" i="8" s="1"/>
  <c r="AB20" i="8"/>
  <c r="AA20" i="8"/>
  <c r="Z20" i="8"/>
  <c r="X20" i="8"/>
  <c r="T20" i="8"/>
  <c r="O20" i="8"/>
  <c r="J20" i="8"/>
  <c r="D20" i="8"/>
  <c r="H20" i="8" s="1"/>
  <c r="AB19" i="8"/>
  <c r="AA19" i="8"/>
  <c r="Z19" i="8"/>
  <c r="X19" i="8"/>
  <c r="T19" i="8"/>
  <c r="O19" i="8"/>
  <c r="J19" i="8"/>
  <c r="D19" i="8"/>
  <c r="H19" i="8" s="1"/>
  <c r="AB18" i="8"/>
  <c r="AA18" i="8"/>
  <c r="Z18" i="8"/>
  <c r="X18" i="8"/>
  <c r="T18" i="8"/>
  <c r="O18" i="8"/>
  <c r="J18" i="8"/>
  <c r="D18" i="8"/>
  <c r="H18" i="8" s="1"/>
  <c r="AB17" i="8"/>
  <c r="AA17" i="8"/>
  <c r="Z17" i="8"/>
  <c r="X17" i="8"/>
  <c r="T17" i="8"/>
  <c r="O17" i="8"/>
  <c r="J17" i="8"/>
  <c r="D17" i="8"/>
  <c r="H17" i="8" s="1"/>
  <c r="AB16" i="8"/>
  <c r="AA16" i="8"/>
  <c r="Z16" i="8"/>
  <c r="X16" i="8"/>
  <c r="T16" i="8"/>
  <c r="O16" i="8"/>
  <c r="J16" i="8"/>
  <c r="D16" i="8"/>
  <c r="H16" i="8" s="1"/>
  <c r="AB15" i="8"/>
  <c r="AA15" i="8"/>
  <c r="Z15" i="8"/>
  <c r="X15" i="8"/>
  <c r="T15" i="8"/>
  <c r="O15" i="8"/>
  <c r="J15" i="8"/>
  <c r="D15" i="8"/>
  <c r="H15" i="8" s="1"/>
  <c r="AB14" i="8"/>
  <c r="AA14" i="8"/>
  <c r="Z14" i="8"/>
  <c r="X14" i="8"/>
  <c r="T14" i="8"/>
  <c r="O14" i="8"/>
  <c r="J14" i="8"/>
  <c r="D14" i="8"/>
  <c r="H14" i="8" s="1"/>
  <c r="AB13" i="8"/>
  <c r="AA13" i="8"/>
  <c r="Z13" i="8"/>
  <c r="X13" i="8"/>
  <c r="T13" i="8"/>
  <c r="O13" i="8"/>
  <c r="J13" i="8"/>
  <c r="D13" i="8"/>
  <c r="H13" i="8" s="1"/>
  <c r="AB12" i="8"/>
  <c r="AA12" i="8"/>
  <c r="Z12" i="8"/>
  <c r="X12" i="8"/>
  <c r="T12" i="8"/>
  <c r="O12" i="8"/>
  <c r="J12" i="8"/>
  <c r="D12" i="8"/>
  <c r="H12" i="8" s="1"/>
  <c r="AB11" i="8"/>
  <c r="AA11" i="8"/>
  <c r="Z11" i="8"/>
  <c r="X11" i="8"/>
  <c r="T11" i="8"/>
  <c r="O11" i="8"/>
  <c r="J11" i="8"/>
  <c r="D11" i="8"/>
  <c r="H11" i="8" s="1"/>
  <c r="AB10" i="8"/>
  <c r="AA10" i="8"/>
  <c r="Z10" i="8"/>
  <c r="X10" i="8"/>
  <c r="T10" i="8"/>
  <c r="O10" i="8"/>
  <c r="J10" i="8"/>
  <c r="D10" i="8"/>
  <c r="H10" i="8" s="1"/>
  <c r="AB9" i="8"/>
  <c r="AA9" i="8"/>
  <c r="Z9" i="8"/>
  <c r="X9" i="8"/>
  <c r="T9" i="8"/>
  <c r="O9" i="8"/>
  <c r="J9" i="8"/>
  <c r="H9" i="8"/>
  <c r="D9" i="8"/>
  <c r="Y121" i="8" l="1"/>
  <c r="Y12" i="8"/>
  <c r="Y20" i="8"/>
  <c r="AC20" i="8" s="1"/>
  <c r="Y25" i="8"/>
  <c r="AC25" i="8" s="1"/>
  <c r="Y31" i="8"/>
  <c r="AC31" i="8" s="1"/>
  <c r="Y42" i="8"/>
  <c r="AC42" i="8" s="1"/>
  <c r="Y43" i="8"/>
  <c r="Y45" i="8"/>
  <c r="AC45" i="8" s="1"/>
  <c r="Y16" i="8"/>
  <c r="AC16" i="8" s="1"/>
  <c r="Y56" i="8"/>
  <c r="AC56" i="8" s="1"/>
  <c r="Y76" i="8"/>
  <c r="AC76" i="8" s="1"/>
  <c r="Y82" i="8"/>
  <c r="Y107" i="8"/>
  <c r="Y108" i="8"/>
  <c r="AC108" i="8" s="1"/>
  <c r="Y72" i="8"/>
  <c r="Y95" i="8"/>
  <c r="Y39" i="8"/>
  <c r="AC39" i="8" s="1"/>
  <c r="Y41" i="8"/>
  <c r="AC41" i="8" s="1"/>
  <c r="Y79" i="8"/>
  <c r="AC79" i="8" s="1"/>
  <c r="Y87" i="8"/>
  <c r="Y90" i="8"/>
  <c r="Y99" i="8"/>
  <c r="AC99" i="8" s="1"/>
  <c r="Y100" i="8"/>
  <c r="AC100" i="8" s="1"/>
  <c r="Y101" i="8"/>
  <c r="AC101" i="8" s="1"/>
  <c r="Y102" i="8"/>
  <c r="Y129" i="8"/>
  <c r="AC129" i="8" s="1"/>
  <c r="Y133" i="8"/>
  <c r="AC133" i="8" s="1"/>
  <c r="Y9" i="8"/>
  <c r="Y13" i="8"/>
  <c r="Y47" i="8"/>
  <c r="AC47" i="8" s="1"/>
  <c r="Y52" i="8"/>
  <c r="Y53" i="8"/>
  <c r="AC53" i="8" s="1"/>
  <c r="Y54" i="8"/>
  <c r="Y103" i="8"/>
  <c r="AC103" i="8" s="1"/>
  <c r="AC12" i="8"/>
  <c r="Y15" i="8"/>
  <c r="Y19" i="8"/>
  <c r="Y60" i="8"/>
  <c r="AC60" i="8" s="1"/>
  <c r="Y61" i="8"/>
  <c r="AC61" i="8" s="1"/>
  <c r="Y62" i="8"/>
  <c r="Y114" i="8"/>
  <c r="AC114" i="8" s="1"/>
  <c r="Y115" i="8"/>
  <c r="AC115" i="8" s="1"/>
  <c r="Y116" i="8"/>
  <c r="AC116" i="8" s="1"/>
  <c r="Y145" i="8"/>
  <c r="AC145" i="8" s="1"/>
  <c r="Y18" i="8"/>
  <c r="AC18" i="8" s="1"/>
  <c r="Y26" i="8"/>
  <c r="Y68" i="8"/>
  <c r="AC68" i="8" s="1"/>
  <c r="Y69" i="8"/>
  <c r="AC69" i="8" s="1"/>
  <c r="Y70" i="8"/>
  <c r="Y118" i="8"/>
  <c r="Y30" i="8"/>
  <c r="AC30" i="8" s="1"/>
  <c r="Y29" i="8"/>
  <c r="AC29" i="8" s="1"/>
  <c r="Y33" i="8"/>
  <c r="AC33" i="8" s="1"/>
  <c r="Y64" i="8"/>
  <c r="AC64" i="8" s="1"/>
  <c r="Y73" i="8"/>
  <c r="AC73" i="8" s="1"/>
  <c r="Y75" i="8"/>
  <c r="Y77" i="8"/>
  <c r="AC77" i="8" s="1"/>
  <c r="Y78" i="8"/>
  <c r="AC78" i="8" s="1"/>
  <c r="AC85" i="8"/>
  <c r="AC72" i="8"/>
  <c r="AC49" i="8"/>
  <c r="Y55" i="8"/>
  <c r="AC55" i="8" s="1"/>
  <c r="Y71" i="8"/>
  <c r="AC84" i="8"/>
  <c r="AC110" i="8"/>
  <c r="Y11" i="8"/>
  <c r="AC11" i="8" s="1"/>
  <c r="Y48" i="8"/>
  <c r="AC48" i="8" s="1"/>
  <c r="AC52" i="8"/>
  <c r="Y57" i="8"/>
  <c r="AC57" i="8" s="1"/>
  <c r="Y58" i="8"/>
  <c r="AC58" i="8" s="1"/>
  <c r="Y65" i="8"/>
  <c r="AC65" i="8" s="1"/>
  <c r="Y66" i="8"/>
  <c r="Y80" i="8"/>
  <c r="AC80" i="8" s="1"/>
  <c r="Y81" i="8"/>
  <c r="AC81" i="8" s="1"/>
  <c r="Y86" i="8"/>
  <c r="AC86" i="8" s="1"/>
  <c r="Y91" i="8"/>
  <c r="Y94" i="8"/>
  <c r="Y109" i="8"/>
  <c r="AC109" i="8" s="1"/>
  <c r="Y117" i="8"/>
  <c r="AC117" i="8" s="1"/>
  <c r="AC118" i="8"/>
  <c r="Y122" i="8"/>
  <c r="AC122" i="8" s="1"/>
  <c r="Y123" i="8"/>
  <c r="AC123" i="8" s="1"/>
  <c r="AA136" i="8"/>
  <c r="Y136" i="8" s="1"/>
  <c r="AC136" i="8" s="1"/>
  <c r="Y142" i="8"/>
  <c r="AC142" i="8" s="1"/>
  <c r="Y14" i="8"/>
  <c r="AC14" i="8" s="1"/>
  <c r="Y63" i="8"/>
  <c r="AC63" i="8" s="1"/>
  <c r="AC87" i="8"/>
  <c r="AC95" i="8"/>
  <c r="Y10" i="8"/>
  <c r="AC10" i="8" s="1"/>
  <c r="Y21" i="8"/>
  <c r="Y28" i="8"/>
  <c r="AC13" i="8"/>
  <c r="Y17" i="8"/>
  <c r="AC17" i="8" s="1"/>
  <c r="AC19" i="8"/>
  <c r="Y22" i="8"/>
  <c r="AC22" i="8" s="1"/>
  <c r="Y23" i="8"/>
  <c r="Y24" i="8"/>
  <c r="AC24" i="8" s="1"/>
  <c r="AC26" i="8"/>
  <c r="Y32" i="8"/>
  <c r="Y36" i="8"/>
  <c r="AC36" i="8" s="1"/>
  <c r="Y40" i="8"/>
  <c r="AC40" i="8" s="1"/>
  <c r="Y44" i="8"/>
  <c r="AC44" i="8" s="1"/>
  <c r="Y50" i="8"/>
  <c r="AC50" i="8" s="1"/>
  <c r="Y51" i="8"/>
  <c r="AC51" i="8" s="1"/>
  <c r="Y59" i="8"/>
  <c r="AC59" i="8" s="1"/>
  <c r="Y67" i="8"/>
  <c r="AC67" i="8" s="1"/>
  <c r="Y74" i="8"/>
  <c r="AC74" i="8" s="1"/>
  <c r="Y88" i="8"/>
  <c r="AC88" i="8" s="1"/>
  <c r="Y89" i="8"/>
  <c r="AC89" i="8" s="1"/>
  <c r="Y96" i="8"/>
  <c r="AC96" i="8" s="1"/>
  <c r="Y97" i="8"/>
  <c r="AC97" i="8" s="1"/>
  <c r="Y98" i="8"/>
  <c r="AC98" i="8" s="1"/>
  <c r="Y104" i="8"/>
  <c r="AC104" i="8" s="1"/>
  <c r="Y105" i="8"/>
  <c r="AC105" i="8" s="1"/>
  <c r="Y106" i="8"/>
  <c r="AC106" i="8" s="1"/>
  <c r="AC107" i="8"/>
  <c r="Y111" i="8"/>
  <c r="AC111" i="8" s="1"/>
  <c r="Y112" i="8"/>
  <c r="AC112" i="8" s="1"/>
  <c r="Y113" i="8"/>
  <c r="AC113" i="8" s="1"/>
  <c r="Y124" i="8"/>
  <c r="Y128" i="8"/>
  <c r="AC128" i="8" s="1"/>
  <c r="Y135" i="8"/>
  <c r="Y143" i="8"/>
  <c r="AC143" i="8" s="1"/>
  <c r="AC93" i="8"/>
  <c r="AC102" i="8"/>
  <c r="Y119" i="8"/>
  <c r="Y120" i="8"/>
  <c r="AC120" i="8" s="1"/>
  <c r="AC121" i="8"/>
  <c r="AC127" i="8"/>
  <c r="Y130" i="8"/>
  <c r="AC130" i="8" s="1"/>
  <c r="Y131" i="8"/>
  <c r="AC131" i="8" s="1"/>
  <c r="Y134" i="8"/>
  <c r="AC134" i="8" s="1"/>
  <c r="Y137" i="8"/>
  <c r="AC137" i="8" s="1"/>
  <c r="Y144" i="8"/>
  <c r="AC144" i="8" s="1"/>
  <c r="AC21" i="8"/>
  <c r="AC28" i="8"/>
  <c r="AC23" i="8"/>
  <c r="AC9" i="8"/>
  <c r="AC15" i="8"/>
  <c r="AC66" i="8"/>
  <c r="AC32" i="8"/>
  <c r="AC75" i="8"/>
  <c r="AC82" i="8"/>
  <c r="AC90" i="8"/>
  <c r="AC124" i="8"/>
  <c r="AC35" i="8"/>
  <c r="AC43" i="8"/>
  <c r="AC54" i="8"/>
  <c r="AC62" i="8"/>
  <c r="AC70" i="8"/>
  <c r="AC71" i="8"/>
  <c r="AC91" i="8"/>
  <c r="AC119" i="8"/>
  <c r="AC94" i="8"/>
  <c r="H135" i="8"/>
  <c r="AC146" i="8" l="1"/>
  <c r="E58" i="4" l="1"/>
  <c r="E57" i="4"/>
  <c r="E56" i="4"/>
  <c r="E55" i="4"/>
  <c r="E54" i="4"/>
  <c r="E53" i="4"/>
  <c r="E52" i="4"/>
  <c r="E51" i="4"/>
  <c r="E50" i="4"/>
  <c r="F26" i="4"/>
  <c r="F25" i="4"/>
  <c r="F24" i="4"/>
  <c r="F23" i="4"/>
  <c r="F22" i="4"/>
  <c r="F21" i="4"/>
  <c r="F20" i="4"/>
  <c r="F19" i="4"/>
  <c r="F18" i="4"/>
  <c r="F17" i="4"/>
  <c r="F16" i="4"/>
  <c r="F15" i="4"/>
  <c r="F14" i="4"/>
  <c r="F13" i="4"/>
  <c r="F12" i="4"/>
  <c r="F11" i="4"/>
  <c r="F10" i="4"/>
  <c r="F9" i="4"/>
  <c r="F8" i="4"/>
  <c r="F7" i="4"/>
  <c r="D148" i="4"/>
  <c r="E148" i="4" l="1"/>
  <c r="F48" i="4"/>
  <c r="F27" i="4"/>
  <c r="F28" i="4"/>
  <c r="F29" i="4"/>
  <c r="F30" i="4"/>
  <c r="F31" i="4"/>
  <c r="F32" i="4"/>
  <c r="F33" i="4"/>
  <c r="F34" i="4"/>
  <c r="F35" i="4"/>
  <c r="F36" i="4"/>
  <c r="F37" i="4"/>
  <c r="F38" i="4"/>
  <c r="F39" i="4"/>
  <c r="F40" i="4"/>
  <c r="F41" i="4"/>
  <c r="F43" i="4"/>
  <c r="F42" i="4"/>
  <c r="F46" i="4"/>
  <c r="F44" i="4"/>
  <c r="F45" i="4"/>
  <c r="F47" i="4"/>
  <c r="F49" i="4"/>
  <c r="F67" i="4"/>
  <c r="F68" i="4"/>
  <c r="F69" i="4"/>
  <c r="F70" i="4"/>
  <c r="F64" i="4"/>
  <c r="F62" i="4"/>
  <c r="F60" i="4"/>
  <c r="F61" i="4"/>
  <c r="F63" i="4"/>
  <c r="F66" i="4"/>
  <c r="F65" i="4"/>
  <c r="F71" i="4"/>
  <c r="F73" i="4"/>
  <c r="F74" i="4"/>
  <c r="F79" i="4"/>
  <c r="F76" i="4"/>
  <c r="F77" i="4"/>
  <c r="F78" i="4"/>
  <c r="F80" i="4"/>
  <c r="F82" i="4"/>
  <c r="F87" i="4"/>
  <c r="F89" i="4"/>
  <c r="F88" i="4"/>
  <c r="F81" i="4"/>
  <c r="F86" i="4"/>
  <c r="F83" i="4"/>
  <c r="F84" i="4"/>
  <c r="F85" i="4"/>
  <c r="F90" i="4"/>
  <c r="F91" i="4"/>
  <c r="F92" i="4"/>
  <c r="F94" i="4"/>
  <c r="F93" i="4"/>
  <c r="F97" i="4"/>
  <c r="F96" i="4"/>
  <c r="F99" i="4"/>
  <c r="F100" i="4"/>
  <c r="F106" i="4"/>
  <c r="F107" i="4"/>
  <c r="F105" i="4"/>
  <c r="F104" i="4"/>
  <c r="F103" i="4"/>
  <c r="F101" i="4"/>
  <c r="F102" i="4"/>
  <c r="F108" i="4"/>
  <c r="F118" i="4"/>
  <c r="F110" i="4"/>
  <c r="F117" i="4"/>
  <c r="F115" i="4"/>
  <c r="F116" i="4"/>
  <c r="F111" i="4"/>
  <c r="F119" i="4"/>
  <c r="F114" i="4"/>
  <c r="F112" i="4"/>
  <c r="F113" i="4"/>
  <c r="F109" i="4"/>
  <c r="F126" i="4"/>
  <c r="F127" i="4"/>
  <c r="F123" i="4"/>
  <c r="F120" i="4"/>
  <c r="F121" i="4"/>
  <c r="F122" i="4"/>
  <c r="F124" i="4"/>
  <c r="F128" i="4"/>
  <c r="F129" i="4"/>
  <c r="F130" i="4"/>
  <c r="F131" i="4"/>
  <c r="F132" i="4"/>
  <c r="F133" i="4"/>
  <c r="F135" i="4"/>
  <c r="F134" i="4"/>
  <c r="F136" i="4"/>
  <c r="F137" i="4"/>
  <c r="F138" i="4"/>
  <c r="F139" i="4"/>
  <c r="F140" i="4"/>
  <c r="F141" i="4"/>
  <c r="F142" i="4"/>
  <c r="F143" i="4"/>
  <c r="F144" i="4"/>
  <c r="F145" i="4"/>
  <c r="F146" i="4"/>
  <c r="F147" i="4"/>
  <c r="F148" i="4" l="1"/>
</calcChain>
</file>

<file path=xl/comments1.xml><?xml version="1.0" encoding="utf-8"?>
<comments xmlns="http://schemas.openxmlformats.org/spreadsheetml/2006/main">
  <authors>
    <author>INE</author>
  </authors>
  <commentList>
    <comment ref="G142" authorId="0" shapeId="0">
      <text>
        <r>
          <rPr>
            <b/>
            <sz val="9"/>
            <color indexed="81"/>
            <rFont val="Tahoma"/>
            <family val="2"/>
          </rPr>
          <t>INE:</t>
        </r>
        <r>
          <rPr>
            <sz val="9"/>
            <color indexed="81"/>
            <rFont val="Tahoma"/>
            <family val="2"/>
          </rPr>
          <t xml:space="preserve">
Comentar con Ari</t>
        </r>
      </text>
    </comment>
    <comment ref="G144" authorId="0" shapeId="0">
      <text>
        <r>
          <rPr>
            <b/>
            <sz val="9"/>
            <color indexed="81"/>
            <rFont val="Tahoma"/>
            <family val="2"/>
          </rPr>
          <t>INE:</t>
        </r>
        <r>
          <rPr>
            <sz val="9"/>
            <color indexed="81"/>
            <rFont val="Tahoma"/>
            <family val="2"/>
          </rPr>
          <t xml:space="preserve">
Comentar con Ari
</t>
        </r>
      </text>
    </comment>
  </commentList>
</comments>
</file>

<file path=xl/sharedStrings.xml><?xml version="1.0" encoding="utf-8"?>
<sst xmlns="http://schemas.openxmlformats.org/spreadsheetml/2006/main" count="1645" uniqueCount="293">
  <si>
    <t>ENTIDAD</t>
  </si>
  <si>
    <t>PARTIDO POLÍTICO</t>
  </si>
  <si>
    <t>OFICIO NOTIFICADO (garantía de audiencia al sujeto obligado)</t>
  </si>
  <si>
    <t>ANÁLISIS DE LA UTF</t>
  </si>
  <si>
    <t>MONTO FINAL A REINTEGRAR</t>
  </si>
  <si>
    <t>Fecha</t>
  </si>
  <si>
    <t>Conclusión</t>
  </si>
  <si>
    <t>Durango</t>
  </si>
  <si>
    <t>N/A</t>
  </si>
  <si>
    <t>INE/UTF/DA-L/18406/16</t>
  </si>
  <si>
    <t>INE/UTF/DA-L/18409/16</t>
  </si>
  <si>
    <t>INE/UTF/DA-L/18410/16</t>
  </si>
  <si>
    <t>INE/UTF/DA-L/18423/16</t>
  </si>
  <si>
    <t>CEN/Finanzas/214</t>
  </si>
  <si>
    <t>INE/UTF/DA-L/18414/16</t>
  </si>
  <si>
    <t>INE/UTF/DA-L/18421/16</t>
  </si>
  <si>
    <t>INE/UTF/DA-L/18426/16</t>
  </si>
  <si>
    <t>Puebla</t>
  </si>
  <si>
    <t>CDE-PAN-PUE/TESORERIA/088/2016</t>
  </si>
  <si>
    <t>0261/16</t>
  </si>
  <si>
    <t>NA-CDN-CEF-16/280</t>
  </si>
  <si>
    <t>CEN/FINANZAS/214</t>
  </si>
  <si>
    <t>PCPP/SARF-0018/2016</t>
  </si>
  <si>
    <t xml:space="preserve">Aguascalientes </t>
  </si>
  <si>
    <t>Morena</t>
  </si>
  <si>
    <t>Tamaulipas</t>
  </si>
  <si>
    <t>Sinaloa</t>
  </si>
  <si>
    <t>Partido Sinaloense</t>
  </si>
  <si>
    <t>INE/TUF/DA-L/18299/16</t>
  </si>
  <si>
    <t>S/N</t>
  </si>
  <si>
    <t>INE/TUF/DA-L/18423/16</t>
  </si>
  <si>
    <t>Partido Acción Nacional</t>
  </si>
  <si>
    <t>INE/TUF/DA-L/18402/16</t>
  </si>
  <si>
    <t>TESO/PAN-SIN/AG0-001</t>
  </si>
  <si>
    <t>Partido de la Revolución Democrática</t>
  </si>
  <si>
    <t>Oaxaca</t>
  </si>
  <si>
    <t>CAF/PES/102</t>
  </si>
  <si>
    <t>Como contestación a su solicitud hago de su conocimiento y envió documentación soporte en la cual se puede verificar que los saldos citados en su anexo contienen diferencia contra nuestros saldos en bancos.</t>
  </si>
  <si>
    <t>PUP/029/2016</t>
  </si>
  <si>
    <t>CEE/PSD/PRE/366/2016</t>
  </si>
  <si>
    <t>CON/TESO/124/2016</t>
  </si>
  <si>
    <t>Veracruz</t>
  </si>
  <si>
    <t>Ciudad de México</t>
  </si>
  <si>
    <t>Tlaxcala</t>
  </si>
  <si>
    <t>Partido Socialista</t>
  </si>
  <si>
    <t>PS-124/2016</t>
  </si>
  <si>
    <t>"El financiamiento público recibido, para cada tipo de eleccion se destino en su totalidad a los gastos de campaña, lo correspondiente a Gobernador se realizaron dos transferencias al PRI, por concepto de la Coalicion, lo correspondiente a Diputado y Municipios respectivamente, de los cuales se realizo pago al proveedor Pedro Antonio Mota Loza, por los gastos erogados por concepto de propaganda amparadas por la factura AFAD7 por un importe de $371,904.75,  correspondiente al financiamiento para Diputados,  la factura AFAD-2 por un importe de 144,557.14 y la factura AFAD3 por un importe de $338,818.48 las cuales corresponden a Municipios, en cuanto al concepto al remanente por la cantidad de $186,181.84 me permito hacer la aclaracion que el citado remanente es inexistente, por lo anteriormente mencionado en todos y cada uno de los puntos y para comprobar mi dicho adjunto al presente estados de cuenta donde se refleja el saldo en ceros".</t>
  </si>
  <si>
    <t>SFA/0021/2016</t>
  </si>
  <si>
    <t>"La UTF omitió considerar los gastos efectuados por la Coalición PRI-PVEM-NUAL-PS., por lo tanto no existe remanente".</t>
  </si>
  <si>
    <t>Hidalgo</t>
  </si>
  <si>
    <t>TCE/EAH/PAN/HGO/138</t>
  </si>
  <si>
    <t>CEEH/SF-31/2016</t>
  </si>
  <si>
    <t>CEN/FINANZAS/2014</t>
  </si>
  <si>
    <t>Zacatecas</t>
  </si>
  <si>
    <t>Chihuahua</t>
  </si>
  <si>
    <t>INE/UTD/DA-L/18409/16</t>
  </si>
  <si>
    <t>INE/UTD/DA-L/18423/16</t>
  </si>
  <si>
    <t>CEN/finanzas/214</t>
  </si>
  <si>
    <t>Baja California</t>
  </si>
  <si>
    <t>INE/UTF/DA/L/18427/16</t>
  </si>
  <si>
    <t>INE/UTF/DA/L/18410/16</t>
  </si>
  <si>
    <t>INE/UTF/DA/L/18811/16</t>
  </si>
  <si>
    <t>OI/014/2016</t>
  </si>
  <si>
    <t>INE/UTF/DA/L/18812/16</t>
  </si>
  <si>
    <t>059/FIS/PVM-BC/2016</t>
  </si>
  <si>
    <t>Quintana Roo</t>
  </si>
  <si>
    <t>El Partido Revolucionario Institucional calculó que el remanente que le corresponde devolver asciende a $5,644,120.21. Al respecto, remite en Anexo B, el cálculo realizado por el Partido y cédula con la integración.</t>
  </si>
  <si>
    <t>El Comité Directivo Estatal en dicho estado realizó gastos que ascienden a la cantidad de $1,376,514.64, para lo cual en la Contabilidad de Concentradora de Nueva Alianza registró la transferencia en especie a los candidatos, presentando en el Anexo 1 carpeta 7 y 8 las pólizas que integran dicho gasto.</t>
  </si>
  <si>
    <t>Como contestación a su solicitud hago de su conocimiento y envío documentación soporte en la cual se pueda verificar que los saldos citados en su anexo contienen diferencias contra nuestros saldos en bancos.</t>
  </si>
  <si>
    <t>TESOCDE/058/16</t>
  </si>
  <si>
    <t xml:space="preserve">En respuesta al oficio en el cual se informan los remanentes determinados por la autoridad electoral, me permito realizar las siguientes aclaraciones; el cuadro de remanente dice $4,935,577.05, debe decir $3,454,442.54, correspondeinte al financiamiento público, en cuanto a aportaciones privadas, el cuadro de remanente dice $530,861.10, debe decir $514,612.78 </t>
  </si>
  <si>
    <t>ANEXO 1</t>
  </si>
  <si>
    <t>ANEXO 2</t>
  </si>
  <si>
    <t>MONTO A REINTEGRAR NOTIFICADO</t>
  </si>
  <si>
    <t>ANEXO 3</t>
  </si>
  <si>
    <t>DIRECCIÓN DE AUDITORIA DE PARTIDOS POLÍTICOS, AGRUPACIONES POLÍTICAS Y OTROS</t>
  </si>
  <si>
    <t>UNIDAD TÉCNICA DE FISCALIZACIÓN</t>
  </si>
  <si>
    <t>Nueva Alianza</t>
  </si>
  <si>
    <t>Movimiento Ciudadano</t>
  </si>
  <si>
    <t>Partido del Trabajo</t>
  </si>
  <si>
    <t>Partido Revolucionario Institucional</t>
  </si>
  <si>
    <t>Partido Verde Ecologista de México</t>
  </si>
  <si>
    <t>No presentó escrito de respuesta</t>
  </si>
  <si>
    <t>Alternativa Veracruzana</t>
  </si>
  <si>
    <t>Partido Cardenista</t>
  </si>
  <si>
    <t>Partido Unidad Popular</t>
  </si>
  <si>
    <t>Partido Renovación Social</t>
  </si>
  <si>
    <t>Partido Duranguense</t>
  </si>
  <si>
    <t>INE/UTD/DA-L/18412/16</t>
  </si>
  <si>
    <t>Partido Alianza Ciudadana</t>
  </si>
  <si>
    <t>INE/TUF/DA-L/18608/16</t>
  </si>
  <si>
    <t>INE/TUF/DA-L/18406/16</t>
  </si>
  <si>
    <t>INE/TUF/DA-L/18426/16</t>
  </si>
  <si>
    <t>INE/TUF/DA-L/18421/16</t>
  </si>
  <si>
    <t xml:space="preserve">Partido Municipalista de B.C. </t>
  </si>
  <si>
    <t>INE/UTF/DA/L/18402/16</t>
  </si>
  <si>
    <t>INE/UTF/DA/L/18406/16</t>
  </si>
  <si>
    <t>INE/UTF/DA/L/18412/16</t>
  </si>
  <si>
    <t>INE/UTF/DA/L/18421/16</t>
  </si>
  <si>
    <t>INE/UTF/DA/L/18414/16</t>
  </si>
  <si>
    <t>INE/UTF/DA/L/18423/16</t>
  </si>
  <si>
    <t>INE/UTF/DA/L/18813/16</t>
  </si>
  <si>
    <t>INE/UTF/DA/L/17268/16</t>
  </si>
  <si>
    <t>INE/UTF/DA/L/18815/16</t>
  </si>
  <si>
    <t>NUM.</t>
  </si>
  <si>
    <t>RESPUESTA DEL SUJETO OBLIGADO</t>
  </si>
  <si>
    <t>MONTO ACLARADO POR EL PARTIDO POLÍTICO</t>
  </si>
  <si>
    <t>TOTAL</t>
  </si>
  <si>
    <t>INE/UTF/DA-L/18402/16</t>
  </si>
  <si>
    <t>INE/UTF/DA-L/18412/16</t>
  </si>
  <si>
    <t>NÚM.</t>
  </si>
  <si>
    <t>INE/UTF/DA/L/18409/16</t>
  </si>
  <si>
    <t>INE/UTF/DA/L/18613/16</t>
  </si>
  <si>
    <t>INE/UTF/DA/L/18426/16</t>
  </si>
  <si>
    <t>INE/UTF/DA/L/18609/16</t>
  </si>
  <si>
    <t>INE/UTF/DA/L/18532/16</t>
  </si>
  <si>
    <t>INE/UTF/DA/L/18531/16</t>
  </si>
  <si>
    <t>INE/UTF/DA/L/18542/16</t>
  </si>
  <si>
    <t>INE/UTF/DA/L/18543/16</t>
  </si>
  <si>
    <t>Partido Pacto Social de Integración</t>
  </si>
  <si>
    <t>Partido Encuentro Social</t>
  </si>
  <si>
    <t>Partido Compromiso por Puebla</t>
  </si>
  <si>
    <t>Partido Peninsular de las Californias</t>
  </si>
  <si>
    <t>Partido Humanista de Baja California</t>
  </si>
  <si>
    <t xml:space="preserve">MONTO A REINTEGRAR  NOTIFICADO A LOS PP, DE CONFORMIDAD CON EL ACUERDO INE/CG471/2016 </t>
  </si>
  <si>
    <t xml:space="preserve">Partido Humanista </t>
  </si>
  <si>
    <t>Partido de Baja California</t>
  </si>
  <si>
    <t>Partido Socialdemócrata de Oaxaca</t>
  </si>
  <si>
    <t>S/N Sin numero</t>
  </si>
  <si>
    <t>El partido político está de acuerdo con el remanenete a devolver, determinado por la UTF de conformidad con el Acuerdo  INE/CG471/2016, tomando como base los registros contables del SIF.</t>
  </si>
  <si>
    <t>Esta autoridad determinó, de conformidad con el Acuerdo  INE/CG471/2016, que el remanente del partido es de $82,398.83, como manifiesta NUAL en su escrito de respuesta. 
Por lo tanto, el partido confirmó el monto a reintegrar determinado por la UTF.</t>
  </si>
  <si>
    <t>Núm.</t>
  </si>
  <si>
    <t>N/A No aplica</t>
  </si>
  <si>
    <t>La aclaración incluida en la respuesta de Morena se consideró insuficiente, toda  vez que aun cuando manifestó que el financiamiento  público fue depositado a una cuenta concentradora, no reportó dicha cuenta en los informes de campaña y no presentó la evidencia con la cual pudiera constatarse  lo manifestado en su respuesta. 
A mayor abundamiento, las transferencias reportadas en los informes de campaña de Morena en el estado de Aguascalientes indican que éstas corresponden a transferencia en especie del CEN; razón por la cual la autoridad concluye  que el monto de financiamiento público  para gastos de campaña no fue utilizado. 
En consecuencia, al no presentar ningún tipo de evidencia que acreditara su dicho, la UTF no dispuso de elementos para modificar el monto del remanente a reintegrar.</t>
  </si>
  <si>
    <t>Al sujeto obligado se le otorgó la garantia de audiencia sin que diera respuesta a la misma, por lo tanto prevalece el remanenete determinado por la UTF de conformidad con el Acuerdo  INE/CG471/2016, tomando como base los registros contables en el SIF.</t>
  </si>
  <si>
    <t xml:space="preserve">Se considera que el razonamiento expuesto por el partido polìtico es incorrecto, al manifestar que el remanente a devolver corresponde al saldo de la cuenta de bancos. 
El acuerdo INE/CG471/2016 es claro al establecer los conceptos que se consideran para determinar los remanente, tomando como base los registros contables en el SIF, por lo cual prevalece el cálculo del remante determinado por la UTF  de acuerdo con la normativa aprobada por las autoridades competentes. </t>
  </si>
  <si>
    <t>El cáculo de los remanentes fue realizado por la UTF con base en los registros del SIF y de conformidad con la normativa establecida en el acuerdo INE/CG471/2016.  La información detallada a que se refiere el partido en su oficio de respuesta corresponde a la registrada por el mismo en el SIF, por lo cual el plazo de 48 horas solicitado no es procedente toda vez que el sujeto obligado tuvo durante todo el proceso pleno conocimiento de los registros con los cuales se realizó el cálculo del remanente.
En su oficio de respuesta, el partido político no presentó evidencias o argumentos que permitan  modificar el monto de financiamiento público a devolver.  
Como parte de la garantía de audiencia otorgada al sujeto obligado se le entregó el cálculo realizado por parte de la UTF mismo que se reitera fue realizado de conformidad con el acuerdo INE/CG471/2016, con base en los registros contables efectuados por el propio partido político. En consecuencia no se modifica el monto del remanente a reintegrar.</t>
  </si>
  <si>
    <t xml:space="preserve">En su oficio de respuesta el partido político realiza un análisis del financiamiento público recibido y ejercido, respecto del cual  manifiesta tener un remanente de $2,313.48; asimismo, presentó copias simples de cheques expedidos a sus candidatos. </t>
  </si>
  <si>
    <t>En su oficio de respuesta el partido político  presenta el acta de confronta y copias simples de cheques expedidos a sus candidatos; sin embargo del análisis se comprobó que dichos cheques no fueron registrados en el SIF, por lo tanto se desconoce  qué campañas fueron beneficiadas. 
En consecuencia, al carecer de elementos probatorios idóneos para desvirtuar el remanente calculado por la UTF, de conformidad con el Acuerdo INE/CG471/2016 y tomando como base los registros del SIF, efectuados por el propio sujeto obligado, éste prevalece.</t>
  </si>
  <si>
    <t>Una vez aplicada la fórmula determianda en el Acuerdo  INE/CG471/2016 y tomando como base los registros contables del SIF, la UTF no determinó remanente a reintegrar.</t>
  </si>
  <si>
    <t>Al sujeto obligado se le otorgó la garantia de audiencia sin que diera respuesta a la misma; sin embargo, la UTF de conformidad con el Acuerdo  INE/CG471/2016, tomando como base los registros contables en el SIF no determinó remanente a reintegrar.</t>
  </si>
  <si>
    <t xml:space="preserve">De la propia respuesta del partido se desprende que no registró en el SIF el monto de $1,392,513.72, por concepto de transferencias y gastos realizados. Por esa misma razón no se puede considerar ese importe dentro del cálculo de remanente.
Por lo que prevalece el monto determinado por la UTF como remanente a reintegrar,  de conformidad con el Acuerdo  INE/CG471/2016 y tomando como base los registros contables del SIF. </t>
  </si>
  <si>
    <t xml:space="preserve">Todos los recursos de campaña fueron depositados a la cuenta concentradora, ó genérico,  los recursos fueron transferidos a la cuenta bancaria específica de egresos. </t>
  </si>
  <si>
    <t xml:space="preserve">Del análisis a la informacion presentada por el partido  se constató que las facturas presentadas como evidencia de no tener montos a reintegrar se encuentran reportadas en  el Sistema Integral de fiscalizacion, mismas que fueron pagadas con financiamiento público; asimismo, no postuló a 3 candidatos para el cargo de presidente municipal por lo cual el partido no recibió la totalidad del finaciamiento que le correspondía. 
En consecuencia, se concluye que no existe remanente por reintegrar. </t>
  </si>
  <si>
    <t xml:space="preserve">Ahora bien en lo que toca al remanente de la campaña local del estado de Veracruz es preciso señalar que en la columna denominada Ingresos por transferencias del CEN al CDE en especie y en efectivo (Recursos Federales para la Campaña Local) se registraron indebidamente gastos que fueron realizados con recursos de campaña entregados a nuestro Comité de Dirección Estatal por lo que la cifra de aportaciones con Recursos Federales que en la cédula de remanentes enviada por la Unidad a su digno cargo baja de $7,845,017.80 a la cantidad de 1,871,424.27. Para lo cual en el Anexo 1 CARPETAS 4, 5 y 6 se adjuntan las pólizas registradas erróneamente en la cuenta contable
4402020003 Ingresos por Transferencias de los CDE'S (Concentradora de Campaña Recursos Federales) y que se debieron registrar en la cuenta contable 4403020003 Ingresos por Transferencias de los CEE's en Especie (Concentradora de Campaña), por lo tanto el remanente a devolver es $0.00. </t>
  </si>
  <si>
    <t>El Instituto tlaxcalteca de Elecciones emitió el Acuertdo ITE-CG-115/2016, mediante el cual quedan manifestadas las cnatidades que por concepto de financiamiento público recibiría Nueva Alianza en cada unois de los Ayuntamiento en los que postulará candidatos, por lo que en los Ayuntamientos a los cuales no se registrara candidato el mosnto que le correspondía no le fue entregado.
En el caso de los gastos entregados en la coalición,  aun y cuando el convenio establecia que el partido debia de aportar el 3% del total de financiamiento, el partido tuvo una participacion del 1% del total de los gastos.
Por otro lado es importante precisar que debido a registros contables incorrectos los ingresos por transferencias del CEN al Comité Directivo Estatal en especie y en efectivo (Recursos Federales para la campaña Local) bajan de $593,123.05 a la cantidad de $476,986.72 en virtud de registros erróneos de algunas pólizas en la cuenta de transferecias.</t>
  </si>
  <si>
    <t>Síntesis de la Respuesta</t>
  </si>
  <si>
    <t>Al respecto es importante señalar que este Instituto Político ejerció los recursos de campaña de manera centralizada, es decir, todos los recursos destinados a la campaña fueron depositados en una cuenta concentradora (el Financiamiento Público para Gastos de Campaña, las aportaciones de militantes y simpatizantes, las aportaciones del Comité Ejecutivo Nacional y las aportaciones del Comité Ejecutivo Estatal). Para el ejercicio del gasto de forma individual (para cada candidato en específico) o genérico, los recursos fueron transferidos a una cuenta bancaria específica de egresos. Este esquema se hizo del conocimiento de la Unidad Técnica de Fiscalización en la reunión informativa previa a la aprobación del Acuerdo INE/CG471/2016 del 15 de junio de 2016.</t>
  </si>
  <si>
    <t>La aclaración incluida en la respuesta de Morena se consideró insuficiente, toda  vez que aun cuando manifestó que el financiamiento  público fue depositado a una cuenta concentradora, no reportó dicha cuenta en los informes de campaña y no presentó la evidencia con la cual pudiera constatarse  lo manifestado en su respuesta. 
A mayor abundamiento, las transferencias reportadas en los informes de campaña de Morena en el estado de Chihuahua indican que éstas corresponden a transferencia en especie del CEN; razón por la cual la autoridad concluye  que el monto de financiamiento público  para gastos de campaña no fue utilizado. 
En consecuencia, al no presentar ningún tipo de evidencia que acreditara su dicho, la UTF no dispuso de elementos para modificar el monto del remanente a reintegrar.</t>
  </si>
  <si>
    <t>La aclaración incluida en la respuesta de Morena se consideró insuficiente, toda  vez que aun cuando manifestó que el financiamiento  público fue depositado a una cuenta concentradora, no reportó dicha cuenta en los informes de campaña y no presentó la evidencia con la cual pudiera constatarse  lo manifestado en su respuesta. 
A mayor abundamiento, las transferencias reportadas en los informes de campaña de Morena en el estado de Puebla indican que éstas corresponden a transferencia en especie del CEN; razón por la cual la autoridad concluye  que el monto de financiamiento público  para gastos de campaña no fue utilizado. 
En consecuencia, al no presentar ningún tipo de evidencia que acreditara su dicho, la UTF no dispuso de elementos para modificar el monto del remanente a reintegrar.</t>
  </si>
  <si>
    <t>La aclaración incluida en la respuesta de Morena se consideró insuficiente, toda  vez que aun cuando manifestó que el financiamiento  público fue depositado a una cuenta concentradora, no reportó dicha cuenta en los informes de campaña y no presentó la evidencia con la cual pudiera constatarse  lo manifestado en su respuesta. 
A mayor abundamiento, las transferencias reportadas en los informes de campaña de Morena en el estado de Quintana Roo indican que éstas corresponden a transferencia en especie del CEN; razón por la cual la autoridad concluye  que el monto de financiamiento público  para gastos de campaña no fue utilizado. 
En consecuencia, al no presentar ningún tipo de evidencia que acreditara su dicho, la UTF no dispuso de elementos para modificar el monto del remanente a reintegrar.</t>
  </si>
  <si>
    <t>La aclaración incluida en la respuesta de Morena se consideró insuficiente, toda  vez que aun cuando manifestó que el financiamiento  público fue depositado a una cuenta concentradora, no reportó dicha cuenta en los informes de campaña y no presentó la evidencia con la cual pudiera constatarse  lo manifestado en su respuesta. 
A mayor abundamiento, las transferencias reportadas en los informes de campaña de Morena en el estado de Sinaloa indican que éstas corresponden a transferencia en especie del CEN; razón por la cual la autoridad concluye  que el monto de financiamiento público  para gastos de campaña no fue utilizado. 
En consecuencia, al no presentar ningún tipo de evidencia que acreditara su dicho, la UTF no dispuso de elementos para modificar el monto del remanente a reintegrar.</t>
  </si>
  <si>
    <t>La aclaración incluida en la respuesta de Morena se consideró insuficiente, toda  vez que aun cuando manifestó que el financiamiento  público fue depositado a una cuenta concentradora, no reportó dicha cuenta en los informes de campaña y no presentó la evidencia con la cual pudiera constatarse  lo manifestado en su respuesta. 
A mayor abundamiento, las transferencias reportadas en los informes de campaña de Morena en el estado de Veracruz indican que éstas corresponden a transferencia en especie del CEN; razón por la cual la autoridad concluye  que el monto de financiamiento público  para gastos de campaña no fue utilizado. 
En consecuencia, al no presentar ningún tipo de evidencia que acreditara su dicho, la UTF no dispuso de elementos para modificar el monto del remanente a reintegrar.</t>
  </si>
  <si>
    <t>La aclaración incluida en la respuesta de Morena se consideró insuficiente, toda  vez que aun cuando manifestó que el financiamiento  público fue depositado a una cuenta concentradora, no reportó dicha cuenta en los informes de campaña y no presentó la evidencia con la cual pudiera constatarse  lo manifestado en su respuesta. 
A mayor abundamiento, las transferencias reportadas en los informes de campaña de Morena en el estado de Zacatecas indican que éstas corresponden a transferencia en especie del CEN; razón por la cual la autoridad concluye  que el monto de financiamiento público  para gastos de campaña no fue utilizado. 
En consecuencia, al no presentar ningún tipo de evidencia que acreditara su dicho, la UTF no dispuso de elementos para modificar el monto del remanente a reintegrar.</t>
  </si>
  <si>
    <t>Con  base  al  análisis  de  la  información  contenida  en  el  SIF  v  2.0  se  pudo determinar que existieron errores involuntarios en algunos registros contables, que afectan directamente al monto total de gastos de campaña, por lo tanto el importe de remanente señalado no coincide con el de nuestros registros. Por lo anterior remito a usted los cálculos que demuestran las diferencias que existen en los registros contables (ver anexos); apelando a su buen juicio solicito sean consideradas las evidencias presentadas a fin de subsanar dicha situación. Asimismo le informo que el día 13 de julio de 2016 se presentó ante la Junta Local Ejecutiva del Estado de Sinaloa el análisis de movimientos de los recursos de financiamiento público de campaña de cada uno de los candidatos, donde se refleja que este Instituto Político erogó la totalidad de dicho financiamiento.</t>
  </si>
  <si>
    <t xml:space="preserve">Del análisis a la respuesta del partido político y a los estados de cuenta presentados, se observó que el monto depositado al  Instituto Tlaxcalteca de Elecciones corresponde al saldo en bancos que tenia el partido político al momento del reintegro; sin embargo, la determinación del remanente se debe efectuar de conformidad con el Acuerdo núm. INE/CG471/2016 y a los registros contables del SIF, por lo que prevalece el monto determinado por la UTF.
</t>
  </si>
  <si>
    <t>Haciendo mención  que en tres entidades si tenemos que realizar un reembolso por remanente de campaña, siendo Puebla el único que si corresponde el saldo mencionado por ustedes.</t>
  </si>
  <si>
    <t>La respuesta del partido no se considera satisfactoria, toda vez que no presentó documentación con la que acreditara su dicho y el monto a reintegrar fue determinado considerando los registros contables del SIF y lo establecido en el Acuerdo  INE/CG471/2016, por lo que prevalece el monto determinado por la UTF.</t>
  </si>
  <si>
    <t>La respuesta del partido no se considera satisfactoria, toda vez que no presentó evidencias con las cuales acreditara su dicho y el monto determinado por la UTF se efetuó con base en el Acuerdo  INE/CG471/2016, por lo que prevalece el monto notificado.</t>
  </si>
  <si>
    <t>El sujeto obligado se le otorgó la garantia de audiencia, sin que diera respuesta.</t>
  </si>
  <si>
    <t xml:space="preserve">Haciendo mención que en tres entidades si tenemos que realizar un reembolso por remanentes de campaña …Y en el estado de Tlaxcala e Hidalgo no corresponden los saldos vs los de ustedes, … y en Hidalgo damos de igual manera datos bancarios para proceder a la devolución.  
</t>
  </si>
  <si>
    <t>La diferencia en mención se encuentra registrada en la contabilidad de la cuenta concentradora de campaña, tal como se muestra en las balanzas de dicha cuenta.</t>
  </si>
  <si>
    <r>
      <t xml:space="preserve">En su respuesta el partido solicita:  </t>
    </r>
    <r>
      <rPr>
        <i/>
        <sz val="10"/>
        <rFont val="Arial"/>
        <family val="2"/>
      </rPr>
      <t>documento donde consten los remanentes o el detalle; así mismo, solicita el plazo fijado para poder realizar las aclaraciones respectivas; por último, solicita que se le informe si los días para cumplir son naturales o hábiles.</t>
    </r>
  </si>
  <si>
    <r>
      <t xml:space="preserve">En su respuesta el partido solicita:  </t>
    </r>
    <r>
      <rPr>
        <i/>
        <sz val="10"/>
        <rFont val="Arial"/>
        <family val="2"/>
      </rPr>
      <t>anexo detallado a que se refiere el segundo párrafo del oficio número INE/UTF/DA-F/18811/16; una vez entregado, requiere de 48 horas para cumplir y entregar las aclaraciones  correspondientes a los remanentes determinados por la UTF y en su caso, presentar la documentación soporte que sustente las aclaraciones que a su derecho convengan.</t>
    </r>
  </si>
  <si>
    <r>
      <rPr>
        <sz val="10"/>
        <color theme="1"/>
        <rFont val="Arial"/>
        <family val="2"/>
      </rPr>
      <t>El Presidente del Comité Directivo Estatal de Hidalgo, realizó las aclaraciones que a continuación se describen  en relación con el oficio INE/UTF/DA-L/18402/16, mediante el cual se notificó un remanente a devolver por  $3,079,684.57:</t>
    </r>
    <r>
      <rPr>
        <i/>
        <sz val="10"/>
        <color theme="1"/>
        <rFont val="Arial"/>
        <family val="2"/>
      </rPr>
      <t xml:space="preserve">
Se efectuó pago por medio de la cuenta concentradora local con número póliza 134, mediante transferencia electrónica por concepto de ''PAGO DE ALIMENTOS PARA EL DIA DE LA JORNADA ELECTORAL" por la cantidad de $2, 449,031.20
Se efectuó pago por medio de la cuenta concentradora local con número póliza 41, mediante transferencia electrónica por concepto de MANUAL DE IMAGEN GRAFICA, USOS Y APLICACIONES DE CAMPAÑA ELECTORAL por la cantidad de $126,440.00.
Se efectuó pago por medio de la cuenta concentradora local con número póliza 136, mediante cheque número 006 por concepto de CAPACITACION PARA EL PROCESO DE CAMPAÑA por la cantidad de $120,000.00.
Se efectuó pago por medio de la cuenta concentradora local con número póliza 144, mediante transferencia electrónica por concepto de PAGO A PROVEEDOR EFECTIVALE por la cantidad de $173,846.40.
Gastos por COMISIÓN BANCARIA POR $1,230.96 contabilizada en las pólizas de diario 33 y 32.
De las aclaraciones arriba mencionadas hacen un monto total de $2,870,548.76.
Del total determinado como remanente por la cantidad de $3,079,684.57 y el monto aclarado por la cantidad de $2,870,548.56 arroja una diferencia de $209,136.01, que consisten en omisión de registros contables en el SIF que no han podido ser registrados en virtud de que el proceso de campaña está cerrado.</t>
    </r>
  </si>
  <si>
    <r>
      <t>Por lo que respecta al remanente del estado de Hidalgo, la Unidad Técnica de Fiscalización determinó un rentegro para el Partido Revolucionario institucional  de $13,760,879.79, mientras que nuestro partido calculó el reintegro  por un importe de $13,606,469.91.
Para sustentar lo anterior, como Anexo A, se remite el cálculo realizado por el partido así como la cédula con la integración de los gastos reportados en los informes de campaña, que fueron la base para (</t>
    </r>
    <r>
      <rPr>
        <sz val="10"/>
        <color theme="1"/>
        <rFont val="Arial"/>
        <family val="2"/>
      </rPr>
      <t xml:space="preserve">efectuar) </t>
    </r>
    <r>
      <rPr>
        <i/>
        <sz val="10"/>
        <color theme="1"/>
        <rFont val="Arial"/>
        <family val="2"/>
      </rPr>
      <t>dicho cálculo.</t>
    </r>
  </si>
  <si>
    <r>
      <t xml:space="preserve">El partido político señala lo siguiente: que la suma de las cantidades indicadas en su oficio transferencias y gastos que </t>
    </r>
    <r>
      <rPr>
        <i/>
        <sz val="10"/>
        <rFont val="Arial"/>
        <family val="2"/>
      </rPr>
      <t>ascienden a $1,392,513.72, corresponden a los gastos de campaña que se realizaron "adicionalmente" durante el pasado proceso electoral local 2015-2016; en consecuencia, considerando el monto citado, que no fue contabilizado en el Sistema Integral de Fiscalización, la determinación del remanente resulta negativa, llevándonos a la conclusión que no existe monto alguno que reintegrar al Instituto Estatal Electoral y de Participación Ciudadana de Oaxaca.</t>
    </r>
  </si>
  <si>
    <t>Del análisis de la respuesta del PRD se aprecia que del remanente determinado por la UTF, por un monto de $1,609,612.65, el partido manifiesta que gastos por $1,251,186.08 se encuentran registrados en la cuenta concentradora, lo cual fue constatado por la UTF. 
Respecto de la diferencia por $358,426.57 el partido no realizó aclaración alguna.
Por cuanto hace a los gastos registrados en la cuenta concentradora, la UTF no dispuso de elementos para verificar que éstos correspondieron a gastos de campaña ni tampoco que se hubieran distribuido o transferido en beneficio de algùn candidato.
Adicionalmente, la UTF observò que el partido político no registró el total del financiamiento público otorgado por el OPLE para la campaña. 
Por todo lo anterior, al carecer de elementos que confirmen el dicho del partido, prevalece el remanente a reintegrar determinado  por la UTF.</t>
  </si>
  <si>
    <r>
      <t xml:space="preserve">Indica que de acuerdo al convenio de la COA:  </t>
    </r>
    <r>
      <rPr>
        <i/>
        <sz val="10"/>
        <rFont val="Arial"/>
        <family val="2"/>
      </rPr>
      <t>el PVEM en Baja California aportaría hasta el 5%, por lo que giró cheques 02, 03 y 04 de la cuenta 0106735521 por un monto de $1'000,000.00, $316,185.00 y $483,615.00 a nombre de la cuenta CBE COA Concentradora de Baja California, dando un monto total de $1'800,000.00 y que de acuerdo con la contabilidad, de la cuenta 00105735521 del banco BBVA Bancomer traspasó los remanentes a la cuenta de gasto ordinario del PVEM en Baja California por $9,750.19.</t>
    </r>
  </si>
  <si>
    <t>El cáculo de los remanentes fue realizado por la UTF con base en los registros del SIF y de conformidad con la normativa establecida en el acuerdo INE/CG471/2016. En su oficio de respuesta, el partido político no presentó evidencias o argumentos que permitan  modificar el monto de financiamiento público a devolver.  Cabe señalar que aún cuando el partido presentó  con anterioridad los estados de cuenta  correspondientes a la campaña, éstos no son suficientes para desvirtuar el remanente a reintegrar determinado por la UTF, con base en las disposiciones normativas aprobadas para estos efectos.
Respecto del plazo, éste se establece en el propio oficio y los días son hábiles, toda vez que no se indica lo contrario.</t>
  </si>
  <si>
    <t xml:space="preserve">Del analisis a la respuesta del partido se concluyó que el monto aclarado por $2,870,548.76 corresponde a gastos que se encuentran reportados en la contabilidad de la cuenta concentradora, por lo que es procedente. 
La diferencia por $209,135.81 se considera como un remanente a reintegrar, ya que el partido no presentó evidencia que acredite haberlo utilizado para campaña y tampoco se encuentra registrado en el SIF. 
Adicionalmente, el partido recibió un monto superior al aprobado como financiamiento público para gastos de la jornada electoral por $279,012.80, mismo que se acumula al remanente señalado en el párrafo anterior, lo que arroja un total a devolver de $488,148.61.  </t>
  </si>
  <si>
    <t xml:space="preserve">La diferencia que señala el partido en relación al monto determinado por la UTF, no es procedente, toda vez que el partido consideró para su cálculo de remanentes gastos por $29,202,325.27 (el monto real que ellos aportaron a la COA fue de $25,539,531.95)
De lo anterior, el partido determinó un porcentaje mayor de participación que el establececido en el convenió de coalición, y la UTF consideró el porcentaje de los convenios, por lo cual los montos determinados por el partido no coinciden con los de la Unidad. 
En consecuencia, el remanente determinado por la UTF por un importe de $13,760,879.79 no se modifica.
Adicionalmente, el partido recibió un monto superior al aprobado como financiamiento público para gastos de la jornada electoral por $335,983.40, mismo que se acumula al remanente señalado en el párrafo anterior, lo que arroja un total a devolver de $14,096,863.19.
</t>
  </si>
  <si>
    <t>El partido no presentó aclaración alguna, por lo que el monto de remanente a devolver asciende a $798,643.87.
Adicionalmente, el partido recibió un monto superior al aprobado como financiamiento público para gastos de la jornada electoral por $90,569.60, mismo que se acumula al remanente cálculado lo que arroja un monto a devolver de $889,213.47.</t>
  </si>
  <si>
    <t xml:space="preserve">"Me permito hacer de su conocimiento que dicho importe que solicitan en devolución corresponde a la prerrogativa entregada a mi representado por los gastos del día de la jornada electoral, el cual fue distribuido entre el Partido Verde Ecologista de México y la coalición de acuerdo a los topes de gastos de campaña.
El remanente correspondiente al saldo de la elección de gobernador, que está en la cuenta que se apertura para la efectos de gastos de campaña  se encuentran en Administración del partido que encabezó la coalición “un hidalgo con rumbo” …. Y es menester de este Instituto Nacional Electoral, a través de la Comisión de Fiscalización que el Partido Revolucionario Institucional informe de manera precisa los montos que quedaron  en la cuenta referida , a efecto de esta en posibilidad de saber cuanto dinero se utiliza del transferido por el Partido Verde Ecologista de México"
</t>
  </si>
  <si>
    <t xml:space="preserve">Del análisis a la respuesta del partido se concluyó que el monto aclarado por $2,251,092.80 corresponde a gastos que se encuentran reportados en la contabilidad de la cuenta concentradora, por lo que es procedente. 
La diferencia por $2,075,155.37 se considera como un remanente a reintegrar, ya que el partido no presentó evidencia que acredite haberlo utilizado para campaña y tampoco se encuentra registrado en el SIF. 
Adicionalmente, el partido recibió un monto superior al aprobado como financiamiento público para gastos de la jornada electoral por $249,066.10, mismo que se acumula al remanente señalado en el párrafo anterior, lo que arroja un total a devolver de $2,324,221.47.  
</t>
  </si>
  <si>
    <t>De la verificación a las cuentas de transferencias, la UTF identificó que el monto reportado como transferncias del CEN corresponde a un importe de $837,908.33, y no a $3,857,719.82 como erróneamente el partido lo habia registrado, por lo que un imorte de $3,019,811.49, se consideran para efectos del remanente toda vez que corresponden a transferencias del CEE; en consecuencia el remanente a devolver es por $5,083,405.03.
Adicionalmente, el partido recibió un monto superior al aprobado como financiamiento público para gastos de la jornada electoral por $272,439.20, mismo que se acumula al remanente señalado en el párrafo anterior, lo que arroja un total a devolver de $5,355,844.23</t>
  </si>
  <si>
    <t>En lo que respecta al remanente determinado para la campaña del estado de Hidalgo es preciso señalar que el monto de financiamiento público asentado en su cédula de remanentes no corresponde al monto entregado a Nueva Alianza como se observa en la Integración de Pólizas de Registro del Financiamiento Público entregado a Nueva Alianza Campaña Local 2015-2016 adjunto al presente en el Anexo 1 CARPETA 2, asimismo es conveniente señalar que las Aportaciones privadas en especie (militantes, simpatizantes y del candidato) según los informes de campaña ascienden a la cantidad de $915,568.38 y no a la cantidad de $920,466.50 asentada en la cédula de remantes enviada por la Unidad a su cargo tal y como se observa en la Cédula de Total de Gastos e Ingresos Informe IC 2º Periodo de ajuste Diputados Locales postulados por Nueva Alianza así como en la Cédula de Total de Gastos e Ingresos Informe IC 2º Periodo de ajuste Ayuntamientos postulados por Nueva Alianza adjuntas al presente en el Anexo 2
CARPETA 2.
De igual manera el monto asentado en la columna denominada "Ingresos por transferencias del CEN al CDE en especie y en efectivo (Recursos Federales para la Campaña Local) (Recursos locales para la Campaña Federal)" el monto correcto es de $837,908.33 en lugar de $3,564,581.60 esto se debe a que erróneamente se registraron gastos erogados con recursos de campaña entregados al Comité Estatal de Nueva Alianza en Hidalgo como si hubieran sido transferencias de recursos federales adjuntando en el Anexo 3 CARPETA 2 las pólizas que presentan el registro erróneo así como los informes de campaña en donde se aprecia el rubro Transferencias de Recursos Federales inciso d) "COMITÉ DIRECTIVO ESTATAL (CONCENTRADORA DE CAMPAÑA)".
En lo que respecta a los porcentajes de participación para aplicarlos a los gastos de las coaliciones de Gobernador, Diputados locales y Ayuntamientos los porcentajes deben ser determinados tomando como base los montos que se aportaron en efectivo a la cuenta concentradora de cada una de las Coaliciones determinando los porcentajes en el Anexo 4 CARPETA 2A, mismos que al ser aplicados a los gastos totales de los informes de los Candidatos postulados por las coaliciones deberán quedando los gastos para efectos de la coalición.</t>
  </si>
  <si>
    <t>La aclaración incluida en la respuesta de Morena se consideró insuficiente, toda  vez que aun cuando manifestó que el financiamiento  público fue depositado a una cuenta concentradora, no reportó dicha cuenta en los informes de campaña y no presentó la evidencia con la cual pudiera constatarse  lo manifestado en su respuesta. 
A mayor abundamiento, las transferencias reportadas en los informes de campaña de Morena en el estado de Hidalgo indican que éstas corresponden a transferencia en especie del CEN; razón por la cual la autoridad concluye  que el monto de financiamiento público  para gastos de campaña no fue utilizado. 
En consecuencia, al no presentar ningún tipo de evidencia que acreditara su dicho, la UTF no dispuso de elementos para modificar el monto del remanente a reintegrar de $4,072,939.07.
Adicionalmente, el partido recibió un monto superior al aprobado como financiamiento público para gastos de la jornada electoral por $224,963.20, mismo que se acumula al remanente señalado en el párrafo anterior, lo que arroja un total a devolver de $4,297,902.27.</t>
  </si>
  <si>
    <t xml:space="preserve">La respuesta del partido no es procedente, toda vez que aun cuando presentó un estado de cuenta al 30 de junio de 2016 reflejando un saldo de $1,852.82, del análisis a los ingresos y gastos reportados en el SIF, la UTF determinó un remanente por  $2,165,317.48, mismo que debera ser reintegrado.
Adicionalmente, el partido recibió un monto superior al aprobado como financiamiento público para gastos de la jornada electoral por $130,741.60, mismo que se acumula al remanente señalado en el párrafo anterior, lo que arroja un total a devolver de $2,296,059.08
</t>
  </si>
  <si>
    <t>Aun cuando el partido manifiesta que en su cuenta bancaria no existen  resursos que reintegrar, tal respuesta no contiene elementos suficientes para desvirtuar el remanente determinado por esta UTF, puesto que éste  fue calculado conforme a la fórmula establecida en el Acuerdo INE/CG471/2016, tomando como base los registros contables del SIF, y no del saldo de la cuenta bancaria.</t>
  </si>
  <si>
    <t>El remanente del candidato a gobernador por un importe de $19,156.70 es correcto.
La diferencia corresponde a un importe por $16,260.00 de gastos de estructura electoral del día 5 de junio del candidato a concejal del municipio Santa Cruz Xoxocotlan.</t>
  </si>
  <si>
    <t>Aun cuando el partido manifiesta que el remanente del candidato a gobernador es correcto y que la diferencia es por una póliza que fue registrada en el SIF, el dicho del partido no es suficiente para desvirtuar el cálculo realizado por esta UTF, toda vez que la determinación se realizó de conformidad con el Acuerdo  INE/CG471/2016, tomando como base los registros contables del SIF.</t>
  </si>
  <si>
    <t>Que el 22 de julio del presnete año, de manera extemporaneo se presentó en las oficinas del enlace de fiscalización de la junta local ejecutiva la documentación comprobatoria de gastos de campaña.
Asimsimo, que el dia 23 de julio del presente año, se entregó en la oficialia de partes un recurso de apelación en contra del acuerdo núm. INE/CG586/2016.</t>
  </si>
  <si>
    <t>Aun cuando el partido en su oficio menciona que entregó documentación comprobatoria, lo hizo fuera del plazo para ello y no a través del SIF, por lo que la información no fue valorada y el saldo del remanente fue determinado con base en los saldos dictaminados y de conformidad con el Acuerdo  INE/CG471/2016 y tomando como base los registros contables del SIF; en consecuencia, prevalece el saldo notificado por la UTF.</t>
  </si>
  <si>
    <t>Le informo que el monto que se determina como remanente no ejercido para gastos de campaña en los procesos electorales en este ejercicio, si coincide y es por la cantidad de $1,874,605.72.</t>
  </si>
  <si>
    <t>Cabe mencionar en lo que concierne al remanente de campaña local 2015-2016 del Estado de Puebla éste será por la cantidad $ 7,783,858.59, esto en virtud de que nuestro Comité de Dirección Estatal en dicho estado transfirió a la cuenta bancaria  de la coalición la cantidad de $1,075,588.67, éste monto lo tendria que devolver la coalición.</t>
  </si>
  <si>
    <t>La respuesta del partido no se considera satisfactoria, toda vez que el calculo del remanente se hizo considerando los registros contables realizados en el SIF, por los partidos políticos tanto en lo individual como en coalición, de conformidad con el acuerdo INE/CG471/2016. Adicionalmente, no presentó documentación que acreditara su dicho, por lo que permanece el monto notificado.</t>
  </si>
  <si>
    <t>La cantidad que PES considera para reintegrar es la misma cantidad que la UTF determinó de conformidad con el Acuerdo  INE/CG471/2016, tomando como base los registros contables del SIF, por lo que el monto a reintegrar prevalece.</t>
  </si>
  <si>
    <t>Este Partido Politico sólo puede reintegrar como remanente la cantidad de $4,515,283.00 y no la cantidad que nos imputa la Unidad Técnica de Fiscalización.</t>
  </si>
  <si>
    <t>La cantidad que el partido político cálculo es la misma que la UTF determinó de conformidad con el Acuerdo  INE/CG471/2016 y tomando como base los registros contables del SIF.</t>
  </si>
  <si>
    <t>La respuesta del partido no se considera satisfactoria, toda vez que no presentó evidencias con las cuales acreditara su dicho y el monto determinado por la UTF se efetuó con base en el Acuerdo  INE/CG471/2016; en consecuencia, prevalece el monto notificado.</t>
  </si>
  <si>
    <t>Esta autoridad electoral realizó la determinación del remanente de conformidad con el Acuerdo  INE/CG471/2016 y tomando como base los registros contables del SIF, y no de acuerdo al saldo que tenia el partido político en bancos, como argumenta en su respuesta, por lo que prevalece el monto a reintegrar determinado por la UTF.</t>
  </si>
  <si>
    <r>
      <rPr>
        <i/>
        <sz val="10"/>
        <rFont val="Arial"/>
        <family val="2"/>
      </rPr>
      <t xml:space="preserve">De conformidad  con los datos que obran en el Sistema Integral de Fiscalización, mismos que fueron manifestados en vía de informe de campaña, se pueden apreciar las siguientes cifras Como puede apreciarse con toda claridad, la información relativa a los remanentes no coincide
·con los datos que arroja el sistema Integral de Fiscalización, pues de acuerdo a  él, no existe fundamento financiero en qué sostener las determinaciones que se formularon, ya que se han realizado operaciones que  resultan  del todo  inaplicables, dado  que  en  ellas  se consideran cantidades no ejercidas y que corresponden a otro rubro diferente, tal y como se demuestra con los datos que el mismo sistema arroja (ver anexos).
Por lo anterior esta Comisión Directiva Provisional del Partido Acción Nacional en Sinaloa, sostiene que no existe remanente a  reintegrar, de conformidad con el gasto ejercido y las cantidades recibidas por financiamiento de campaña, así como las aportaciones para campaña del Comité Ejecutivo Nacional y Estatal recibidas como ingresos por transferencias en especie y efectivo, asciende  a la cantidad de:(- $174,373.08).
Por ello solicitamos se realice una compulsa de la información  que se anexa a  fin  de que se confirme el gasto no ejercido.
</t>
    </r>
    <r>
      <rPr>
        <sz val="10"/>
        <rFont val="Arial"/>
        <family val="2"/>
      </rPr>
      <t xml:space="preserve">
</t>
    </r>
  </si>
  <si>
    <t>Del análisis a la documentación y evidencia presentada por el partido, se observó que el monto de transferencias del CEN y CDE  disminuye,  debido a que existen transferencias de recursos de las cuentas de los candidatos, mismos que se reflejan en sus contabilidades, lo cual modifica el monto determinado inicialmente. En consecuencia, no existe remanente a reintegrar.</t>
  </si>
  <si>
    <r>
      <rPr>
        <i/>
        <sz val="10"/>
        <rFont val="Arial"/>
        <family val="2"/>
      </rPr>
      <t>Respecto al oficio de invitación  INE/UTF/DA-L/17246/16 concerniente  a los remanentes de campaña, me permito  enviar información relacionada a las diferencias que la Unidad Técnica de Fiscalización detectó en la contabilidad, así como en los informes de campaña:
Las cuentas donde están concentradas las diferencias son 5601020003 $51,407.34, 5603010003 $96,211.38, 5608020000 $ 12,748.54; estas cuentas no acumulan al total de gastos de campaña, como  se muestra  en  las balanzas, de  ahí la  diferencia  detectada  por  la Unidad  Técnica de Fiscalización, asumimos que esto debe a  un error  en el registro contable, al usar estas cuentas contables ya que no acumulan a los gastos de campaña.
Como evidencia probatoria  anexamos al presente escrito de manera física y digital, pólizas contables y balanzas de comprobación, que acreditan el registro y la contabilidad del gasto de las cantidades observadas, toda  esta información generada a través del SIF.</t>
    </r>
    <r>
      <rPr>
        <sz val="10"/>
        <rFont val="Arial"/>
        <family val="2"/>
      </rPr>
      <t xml:space="preserve">
</t>
    </r>
  </si>
  <si>
    <t>Del análisis a la documentación y evidencia presentada por el PRD, efectivamente se detectaron errores en el registro contable del partido (realizó el  registro de gastos en la cuenta de transferencias y no en el rubro correspondiente). 
Una vez efectuadas las reclasificaciones contables procedentes, se observó que el monto total de los gastos ascendió a $15,428,686.27. 
Por tal razón, no existe remanente por reintegrar.</t>
  </si>
  <si>
    <t>Del análisis a la respuesta del partido y a la documentación presentada, se concluyó que efectivamente existieron errores contables, por lo que al realizar el cálculo de conformidad con el  Acuerdo  INE/CG471/2016, el monto del remanente a devolver disminuyó, quedando en $445.79.</t>
  </si>
  <si>
    <t>La respuesta del partido se consideró insatisfactoria, toda vez que no presenta la documentación soporte que ampare que todo el financamiento público recibido para los diferentes cargos fue ejercido en su totalidad. 
En el caso de las aportaciones y gastos que se realizaron en la coalición para el cargo de gobernador, el Comité Directivo Estatal en Tlaxcala realizó tranferencias en especie registradas erróneamente según el dicho del partido; sin embargo, no presentó la evidencia y soporte documental que acredite el supuesto error y los gastos efecutados.
En consecuencia, prevalece el remanente a devolver determinado por la UTF de conformidad con el Acuerdo  INE/CG471/2016 y tomando como base los registros contable del SIF y las evidencias anexadas por el sujeto obligado.</t>
  </si>
  <si>
    <t>En Tlaxcala e Hidalgo no corresponden los saldos contra los de ustedes, sin embargo en el estado de Tlaxcala ya se devolvió la cantidad total en el Banco al Instituto Tlaxcalteca de Elecciones el pasado 28 de junio del presente año.</t>
  </si>
  <si>
    <t>Aun cuando el partido manifiesta que hubo errores de registro entre las cuentas del CEN y del CEE, de acuerdo con los registros contables del SIF no existen reclasificaciones, ni documentación que las ampare y acredite el dicho del partido. En consecuencia, prevalece el monto determinado por la UTF, el cual fue obtenido con fundamento en el Acuerdo  INE/CG471/2016 y tomando como base los registros contables del SIF.</t>
  </si>
  <si>
    <t>Al verificar el cálculo de conformidad con el Acuerdo  INE/CG471/2016 y tomando como base los registros contables del SIF, se ratificó que no existe remanente por reintegrar.</t>
  </si>
  <si>
    <r>
      <rPr>
        <i/>
        <sz val="10"/>
        <rFont val="Arial"/>
        <family val="2"/>
      </rPr>
      <t>Al respecto es importante señalar que este Instituto Político ejerció los recursos de campaña de manera centralizada, es decir, todos los recursos destinados a la campaña fueron depositados en una cuenta concentradora (el Financiamiento Público para Gastos de Campaña, las aportaciones de militantes y simpatizantes, las aportaciones del Comité Ejecutivo Nacional y las aportaciones del Comité Ejecutivo Estatal). Para el ejercicio del gasto de forma individual (para cada candidato en específico) o genérico, los recursos fueron transferidos a una cuenta bancaria específica de egresos. Este esquema se hizo del conocimiento de la Unidad Técnica de Fiscalización en la reunión informativa previa a la aprobación del Acuerdo INE/CG471/2016 del 15 de junio de 2016</t>
    </r>
    <r>
      <rPr>
        <sz val="10"/>
        <rFont val="Arial"/>
        <family val="2"/>
      </rPr>
      <t>.</t>
    </r>
  </si>
  <si>
    <t>La UTF constató que las cifras de los informes del partido comparados con los registros en el SIF no coinciden, ya que los montos de gastos incluidos en los anexos de la respuesta no se encuentran en el SIF y, por ende, no fueron considerados para efectos del cálculo del remanente. 
De la verificación a las cuentas de transferencias, la UTF identificó que el monto reportado como transferncias del CEN corresponde a un importe de $60,000.00, y no a $547,848.71 como erróneamente el partido lo habia registrado, por lo que un imorte de $487,848.71 se considera para efectos del cálculo y, en consecuencia, el remanente a devolver es por $1,397,569.55.
Adicionalmente, el partido recibió un monto superior al aprobado como financiamiento público para gastos de la jornada electoral por $192,825.60, mismo que se acumula al remanente señalado en el párrafo anterior, lo que arroja un total a devolver de $1,590,395.15.</t>
  </si>
  <si>
    <t>MC presentó la devolución mediante transferencia bancaria, de la primera ministración del financiamiento del candidato al cargo de Gobernador, asimismo, el OPLE ya no le transfirió las siguientes ministraciones, por lo cual la UTF concluyó que no existe monto a reintegrar.</t>
  </si>
  <si>
    <t xml:space="preserve">En la columna C se muestra un saldo de $7,405,795.59 en donde el importe difiere con el importe determinado.
Para la elección de gonbernador /a, en Movimiento Ciudadano un financimamiento público por un monto  que asciende a $2,279,540.31
En considerción a este documental que presento a usted, es dable señalar que al no postular candidato a gobernador, una de las prerrogativas fue devuelta  y en consecuencia las siguientes no fueron entregadas por el Organismo Público Local Electoral (OPLE), ni recibidas por Movimiento Ciudadano. </t>
  </si>
  <si>
    <t>REMANENTE NOTIFICADO A LOS PARTIDOS EN OFICIO DE ERRORES Y OMISIONES</t>
  </si>
  <si>
    <t>ANÁLISIS DE LAS RESPUESTAS DE LOS SUJETOS OBLIGADOS A LA GARANTÍA DE AUDIENCIA ORDENADA POR EL CONSEJO GENERAL</t>
  </si>
  <si>
    <t>MONTOS DEFINITIVOS A REINTEGRAR POR LOS SUJETOS OBLIGADOS</t>
  </si>
  <si>
    <t>Al respecto es importante señalar que este Instituto Político ejerció los recursos de campaña de manera centralizada, es decir, todos los recursos destinados a la campaña fueron depositados en una cuenta concentradora (el Financiamiento Público para Gastos de Campaña, las aportaciones de militantes y simpatizantes, las aportaciones del Comité Ejecutivo Nacional y las aportaciones del Comité Ejecutivo Estatal). Para el ejercicio del gasto de forma individual (para cada candidato en específico) o genérico, los recursos fueron transferidos a una cuenta bancaria específica de egresos. Este esquema se hizo del conocimiento de la Unidad Técnica de Fiscalización en la reunión informativa previa a la aprobación del Acuerdo INE/CG471/2016 del 15 de junio de 2016.
Es obvio que en todos los Estados con Proceso Electoral Local 2015-2016, los gastos de campaña de MORENA fueron superiores al financiamiento público.</t>
  </si>
  <si>
    <t>"Adjunto al presente envío a usted la carpeta con las cifras contenidas en los expedientes que físicamente obran en los archivos de este instituto político y que comprueban los gastos de campaña de los candidatos a Gobernador, Diputado Local y Ayuntamientos. Debo comentarles que es el resultado de la revisión de documentos físicos haciendo la compulsa entre el estado de cuenta, cheques y facturas; que se contraponen a las cantidades del INE marca como saldo a reintegrar.
Cabe hacer mención que derivado de lo anterior pongo a su disposición todas y cada una de las carpetas que contienen la documentación comprobatoria referente a la campaña local de gobernador Diputado Local y Ayuntamiento. 
Toda vez que usted haga la confronta con nuestros datos, le solicito respetuosamente gire sus instrucciones q quien corresponda para que así mismo tenga bien a calificar con sus distinguidas consideraciones.</t>
  </si>
  <si>
    <t>Que una vez revisado el documento de referencia y analizado los montos que recibimos como prerrogativa para la obtención del voto para el Proceso Electoral 2016 en el estado de Puebla, estimo y manifiesto que el monto de financiamiento público como remanente a reintegrar a esta Autoridad Electoral en materia de Fiscalización, es correcta con la que se determina en dicho oficio, por un monto dde $2,903,487.11 (dos millones novecientos tres mil cuatrocientos ochenta y siete pesos 11/100 M.N.).</t>
  </si>
  <si>
    <t>NOTA 1/: En el caso de Hidalgo, además del monto aclarado por el partido político, se sumó al monto final a reintegrar el recurso entregado por el OPLE como financiamiento para gastos de la jornada electoral.</t>
  </si>
  <si>
    <t>Hidalgo  1/</t>
  </si>
  <si>
    <t>Partido Encuentro Social de Baja California</t>
  </si>
  <si>
    <t>Partido de Baja California de Baja California</t>
  </si>
  <si>
    <t>na vez aplicada la fórmula determianda en el Acuerdo  INE/CG471/2016 y tomando como base los registros contables del SIF, la UTF no determinó remanente a reintegrar.</t>
  </si>
  <si>
    <t>La respuesta del partido se considera parcialmente procedente, toda vez que en el cálculo del remanente sí fueron considerados los gastos efectuados por la coalición y su determinación se realizó de conformidad con el Acuerdo  INE/CG471/2016, por lo que el monto determinado por la UTF disminuye</t>
  </si>
  <si>
    <t>DIRECCIÓN DE AUDITORÍA DE PARTIDOS POLÍTICOS, AGRUPACIONES POLITICAS Y OTROS</t>
  </si>
  <si>
    <t>MEMORIA DE CÁLCULO DE LOS REMANENTES NOTIFICADOS A LOS SUJETOS OBLIGADOS</t>
  </si>
  <si>
    <t>ANEXO 1-A</t>
  </si>
  <si>
    <t>Partido Político</t>
  </si>
  <si>
    <t>COA 1</t>
  </si>
  <si>
    <t>COA 2</t>
  </si>
  <si>
    <t>COA 3</t>
  </si>
  <si>
    <t>Total Partido Político</t>
  </si>
  <si>
    <t>Financiamiento Público según acuerdo del INE / OPLE</t>
  </si>
  <si>
    <t>Gastos para efecto del Remanete</t>
  </si>
  <si>
    <t>Total de Gastos</t>
  </si>
  <si>
    <t>Aportaciones privadas en especie (militantes, simpatizantes y del candidato)</t>
  </si>
  <si>
    <t>Ingresos por transferencias del CEN al CDE en especie y en efectivo (Recursos Federales para la Campaña Local)
(Recursos locales para la Campaña Federal)</t>
  </si>
  <si>
    <t>Remanente</t>
  </si>
  <si>
    <t>% de distribución del gasto de acuerdo al convenio de coalición</t>
  </si>
  <si>
    <t>Gastos para efecto del remanente</t>
  </si>
  <si>
    <t>Gastos para efectos del remanente</t>
  </si>
  <si>
    <t>Financiamiento Público</t>
  </si>
  <si>
    <t xml:space="preserve">Total de Gastos </t>
  </si>
  <si>
    <t>AGUASCALIENTES</t>
  </si>
  <si>
    <t>BAJA CALIFORNIA</t>
  </si>
  <si>
    <t>CHIHUAHUA</t>
  </si>
  <si>
    <t>CIUDAD DE MÉXICO</t>
  </si>
  <si>
    <t>DURANGO</t>
  </si>
  <si>
    <t>HIDALGO</t>
  </si>
  <si>
    <t>OAXACA</t>
  </si>
  <si>
    <t>PUEBLA</t>
  </si>
  <si>
    <t>QUINTANA ROO</t>
  </si>
  <si>
    <t>SINALOA</t>
  </si>
  <si>
    <t>TAMAULIPAS</t>
  </si>
  <si>
    <t>TLAXCALA</t>
  </si>
  <si>
    <t>VERACRUZ</t>
  </si>
  <si>
    <t>ZACATECAS</t>
  </si>
  <si>
    <t xml:space="preserve"> </t>
  </si>
  <si>
    <t>MOVIMIENTO CIUDADANO</t>
  </si>
  <si>
    <t xml:space="preserve">ENCUENTRO SOCIAL </t>
  </si>
  <si>
    <t>MORENA</t>
  </si>
  <si>
    <t>NUEVA ALIANZA</t>
  </si>
  <si>
    <t>PARTIDO COMPROMISO POR PUEBLA</t>
  </si>
  <si>
    <t xml:space="preserve">Al sujeto obligado se le otorgó la garantía de audiencia sin que diera respuesta a la misma; sin embargo, al verificar los registros realizados en las contabilidades de los candidatos, se constató que el partido político no reportó gastos, por lo que el monto que debe reintegrar es el total del financiamiento público recibido. </t>
  </si>
  <si>
    <t>Como se observa en el saldo final, de la formula antes citada, el PAN no refleja ningún saldo de remanente de campaña a reintegrar.</t>
  </si>
  <si>
    <t>Del análisis a la respuesta del partido político se observó que existieron 3 convenios de coalición con montos de participación diferentes. Asimismo, que uno de los partidos coaligados dejó de participar en la misma. Por lo anterior la UTF analizó las implicaciones de lo antes citado y determinó que no existe remanente a reintegrar.</t>
  </si>
  <si>
    <t>Respecto del Estado de Puebla, la autoridad fiscalizadora determinó un remanente por $373,457.09. En esta entidad la Unidad técnica de Fiscalización indicó que dicho monto de reintegro que le corresponde al Partido Revolucionario Institucional, sin embargo, se aclara que dicho dato es incorrecto.</t>
  </si>
  <si>
    <t>De la verificación al convenio de coalición y a los cálculos efectuados con base en el Acuerdo INE/CG471/2016, y del cotejo con la información registrada en el SIF, la UTF determinó que no existe remanente a reintegrar.</t>
  </si>
  <si>
    <t>PVME-SF/70/16</t>
  </si>
  <si>
    <t> 15/08/16</t>
  </si>
  <si>
    <t xml:space="preserve">Del análisis de la información suministrada por el partido político y su cotejo con los registros de SIF, la UTF determinó que no existe remanente por reintegrar. </t>
  </si>
  <si>
    <r>
      <t xml:space="preserve">El sujeto obligado anexó una serie de comprobantes de transferencias, copias de estados de cuenta y pólizas contables. Señaló que: </t>
    </r>
    <r>
      <rPr>
        <i/>
        <sz val="10"/>
        <color theme="1"/>
        <rFont val="Arial"/>
        <family val="2"/>
      </rPr>
      <t>Dichos movimientos fueron reportados y registrados en el sistema por parte de la coalición PRI –PVEM.</t>
    </r>
  </si>
  <si>
    <t>Al sujeto obligado se le otorgó la garantía de audiencia, manifestando estar de acuerdo con el monto del remanente determinado por la UTF de conformidad con el Acuerdo  INE/CG471/2016, tomando como base los registros contables en el SIF.</t>
  </si>
  <si>
    <t xml:space="preserve">12/08/16
15/08/16
</t>
  </si>
  <si>
    <t xml:space="preserve">PVEM-QROO-100/2016
PVME-SF/70/16
</t>
  </si>
  <si>
    <t>Se informa que no se tienen aclaraciones con relación a los remanentes.</t>
  </si>
  <si>
    <t>Respecto de las transferencias del CEN en especie y efectivo, por un monto de $233,737.03 que usted menciona en el anexo entregado en medio magnético, en formato Excel mediante CD del oficio al que este acto se da respuesta, no coinciden con nuestros registros contables capturados en el Sistema Integral de Fiscalización (SIF).</t>
  </si>
  <si>
    <t>Del análisis a las aclaraciones y documentación presentada por MC, se observó que efectivamente las transacciones fueron registradas en el SIF, por lo que la UTF determinó que no existe remanente por reintegrar.</t>
  </si>
  <si>
    <t>No fueron considerados los gastos correspondientes al primer periodo del candidato a gobernador del estado de Veracruz, en virtud que el Sif a la fecha refleja un total de gastos por la cantidad de $13,272,796.82.</t>
  </si>
  <si>
    <t>Las aclaraciones formuladas por el partido se consideran procedentes una vez efectuado el cotejo con los registros del SIF, por lo que la UTF determinó que no existe remanente por reintegrar.</t>
  </si>
  <si>
    <t>PARTIDO SOCIALISTA</t>
  </si>
  <si>
    <t>PARTIDO UNIDAD POPULAR</t>
  </si>
  <si>
    <t>PARTIDO SOCIALDEMÓCRATA</t>
  </si>
  <si>
    <t>PARTIDO RENOVACIÓN SOCIAL</t>
  </si>
  <si>
    <t>ALTERNATIVA VERACRUZANA</t>
  </si>
  <si>
    <t>PARTIDO CARDENISTA</t>
  </si>
  <si>
    <t>PACTO SOCIAL DE INTEGRACIÓN, PARTIDO POLÍTICO</t>
  </si>
  <si>
    <t>PARTIDO SINALOENSE</t>
  </si>
  <si>
    <t>PARTIDO DE BAJA CALIFORNIA</t>
  </si>
  <si>
    <t>PARTIDO ENCUENTRO SOCIAL DE BAJA CALIFORNIA</t>
  </si>
  <si>
    <t>PARTIDO PENINSULAR DE LAS CALIFORNIAS</t>
  </si>
  <si>
    <t>PARTIDO MUNICIPALISTA DE BAJA CALIFORNIA</t>
  </si>
  <si>
    <t>PARTIDO HUMANISTA DE BAJA CALIFORNIA</t>
  </si>
  <si>
    <t>Paartido Político</t>
  </si>
  <si>
    <t>Entidad Federativa</t>
  </si>
  <si>
    <t>PARTIDO ACCIÓN NACIONAL</t>
  </si>
  <si>
    <t>PARTIDO REVOLUCIONARIO INSTITUCIONAL</t>
  </si>
  <si>
    <t>PARTIDO DE LA REVOLUCIÓN DEMOCRÁTICA</t>
  </si>
  <si>
    <t>PARTIDO DEL TRABAJO</t>
  </si>
  <si>
    <t>PARTIDO VERDE ECOLOGISTA DE MÉXICO</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</si>
</sst>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7" formatCode="&quot;$&quot;#,##0.00;\-&quot;$&quot;#,##0.00"/>
    <numFmt numFmtId="44" formatCode="_-&quot;$&quot;* #,##0.00_-;\-&quot;$&quot;* #,##0.00_-;_-&quot;$&quot;* &quot;-&quot;??_-;_-@_-"/>
    <numFmt numFmtId="43" formatCode="_-* #,##0.00_-;\-* #,##0.00_-;_-* &quot;-&quot;??_-;_-@_-"/>
    <numFmt numFmtId="164" formatCode="dd\-mm\-yy;@"/>
    <numFmt numFmtId="165" formatCode="#,##0.00_ ;[Red]\-#,##0.00\ "/>
    <numFmt numFmtId="166" formatCode="#,##0.00_ ;\-#,##0.00\ "/>
    <numFmt numFmtId="167" formatCode="_-[$؋-48C]* #,##0.00_-;_-[$؋-48C]* #,##0.00\-;_-[$؋-48C]* &quot;-&quot;??_-;_-@_-"/>
    <numFmt numFmtId="168" formatCode="_-* #,##0.000_-;\-* #,##0.000_-;_-* &quot;-&quot;??_-;_-@_-"/>
  </numFmts>
  <fonts count="28" x14ac:knownFonts="1">
    <font>
      <sz val="11"/>
      <color theme="1"/>
      <name val="Calibri"/>
      <family val="2"/>
      <scheme val="minor"/>
    </font>
    <font>
      <sz val="11"/>
      <color theme="1"/>
      <name val="Calibri"/>
      <family val="2"/>
      <scheme val="minor"/>
    </font>
    <font>
      <b/>
      <sz val="16"/>
      <color theme="1"/>
      <name val="Calibri"/>
      <family val="2"/>
      <scheme val="minor"/>
    </font>
    <font>
      <b/>
      <sz val="14"/>
      <color theme="0"/>
      <name val="Arial"/>
      <family val="2"/>
    </font>
    <font>
      <b/>
      <sz val="14"/>
      <color theme="1"/>
      <name val="Arial"/>
      <family val="2"/>
    </font>
    <font>
      <sz val="11"/>
      <color theme="1"/>
      <name val="Calibri"/>
      <family val="2"/>
    </font>
    <font>
      <sz val="11"/>
      <name val="Calibri"/>
      <family val="2"/>
    </font>
    <font>
      <b/>
      <sz val="11"/>
      <name val="Calibri"/>
      <family val="2"/>
    </font>
    <font>
      <b/>
      <sz val="12"/>
      <color theme="1"/>
      <name val="Calibri"/>
      <family val="2"/>
      <scheme val="minor"/>
    </font>
    <font>
      <sz val="10"/>
      <name val="Arial"/>
      <family val="2"/>
    </font>
    <font>
      <sz val="11"/>
      <color rgb="FFFF0000"/>
      <name val="Calibri"/>
      <family val="2"/>
      <scheme val="minor"/>
    </font>
    <font>
      <sz val="11"/>
      <name val="Calibri"/>
      <family val="2"/>
      <scheme val="minor"/>
    </font>
    <font>
      <b/>
      <sz val="11"/>
      <color theme="1"/>
      <name val="Calibri"/>
      <family val="2"/>
      <scheme val="minor"/>
    </font>
    <font>
      <b/>
      <sz val="14"/>
      <name val="Arial"/>
      <family val="2"/>
    </font>
    <font>
      <b/>
      <sz val="22"/>
      <color theme="1"/>
      <name val="Calibri"/>
      <family val="2"/>
      <scheme val="minor"/>
    </font>
    <font>
      <b/>
      <sz val="10"/>
      <name val="Arial"/>
      <family val="2"/>
    </font>
    <font>
      <i/>
      <sz val="10"/>
      <name val="Arial"/>
      <family val="2"/>
    </font>
    <font>
      <sz val="10"/>
      <color theme="1"/>
      <name val="Arial"/>
      <family val="2"/>
    </font>
    <font>
      <i/>
      <sz val="10"/>
      <color theme="1"/>
      <name val="Arial"/>
      <family val="2"/>
    </font>
    <font>
      <sz val="10"/>
      <color rgb="FF000000"/>
      <name val="Arial"/>
      <family val="2"/>
    </font>
    <font>
      <b/>
      <sz val="11"/>
      <color theme="0"/>
      <name val="Arial"/>
      <family val="2"/>
    </font>
    <font>
      <b/>
      <sz val="16"/>
      <name val="Arial"/>
      <family val="2"/>
    </font>
    <font>
      <b/>
      <sz val="11"/>
      <name val="Calibri"/>
      <family val="2"/>
      <scheme val="minor"/>
    </font>
    <font>
      <sz val="11"/>
      <color theme="0"/>
      <name val="Calibri"/>
      <family val="2"/>
    </font>
    <font>
      <b/>
      <sz val="9"/>
      <color indexed="81"/>
      <name val="Tahoma"/>
      <family val="2"/>
    </font>
    <font>
      <sz val="9"/>
      <color indexed="81"/>
      <name val="Tahoma"/>
      <family val="2"/>
    </font>
    <font>
      <sz val="10"/>
      <name val="Calibri"/>
      <family val="2"/>
    </font>
    <font>
      <sz val="10"/>
      <color theme="1"/>
      <name val="Calibri"/>
      <family val="2"/>
      <scheme val="minor"/>
    </font>
  </fonts>
  <fills count="4">
    <fill>
      <patternFill patternType="none"/>
    </fill>
    <fill>
      <patternFill patternType="gray125"/>
    </fill>
    <fill>
      <patternFill patternType="solid">
        <fgColor theme="4"/>
        <bgColor theme="4"/>
      </patternFill>
    </fill>
    <fill>
      <patternFill patternType="solid">
        <fgColor theme="4"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9">
    <xf numFmtId="0" fontId="0"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5">
    <xf numFmtId="0" fontId="0" fillId="0" borderId="0" xfId="0"/>
    <xf numFmtId="0" fontId="0" fillId="0" borderId="0" xfId="0" applyAlignment="1">
      <alignment horizontal="left" vertical="center"/>
    </xf>
    <xf numFmtId="0" fontId="0" fillId="0" borderId="0" xfId="0" applyAlignment="1">
      <alignment horizontal="right"/>
    </xf>
    <xf numFmtId="0" fontId="2" fillId="0" borderId="0" xfId="0" applyFont="1" applyFill="1" applyBorder="1" applyAlignment="1">
      <alignment horizontal="center" vertical="center"/>
    </xf>
    <xf numFmtId="0" fontId="0" fillId="0" borderId="0" xfId="0" applyAlignment="1">
      <alignment horizontal="center" vertical="center"/>
    </xf>
    <xf numFmtId="0" fontId="0" fillId="0" borderId="0" xfId="0" applyAlignment="1">
      <alignment vertical="top"/>
    </xf>
    <xf numFmtId="0" fontId="3" fillId="2" borderId="2" xfId="0" applyFont="1" applyFill="1" applyBorder="1" applyAlignment="1">
      <alignment horizontal="center" vertical="center" wrapText="1"/>
    </xf>
    <xf numFmtId="0" fontId="8" fillId="0" borderId="0" xfId="0" applyFont="1" applyAlignment="1">
      <alignment horizontal="center" vertical="center"/>
    </xf>
    <xf numFmtId="0" fontId="10" fillId="0" borderId="0" xfId="0" applyFont="1"/>
    <xf numFmtId="0" fontId="0" fillId="0" borderId="0" xfId="0" applyAlignment="1">
      <alignment horizontal="center"/>
    </xf>
    <xf numFmtId="43" fontId="6" fillId="0" borderId="1" xfId="1" applyFont="1" applyFill="1" applyBorder="1" applyAlignment="1">
      <alignment horizontal="right" vertical="top"/>
    </xf>
    <xf numFmtId="0" fontId="12" fillId="0" borderId="1" xfId="0" applyFont="1" applyBorder="1" applyAlignment="1">
      <alignment horizontal="left" vertical="center"/>
    </xf>
    <xf numFmtId="166" fontId="12" fillId="0" borderId="1" xfId="0" applyNumberFormat="1" applyFont="1" applyBorder="1" applyAlignment="1">
      <alignment horizontal="right"/>
    </xf>
    <xf numFmtId="0" fontId="6" fillId="0" borderId="1" xfId="0" applyFont="1" applyFill="1" applyBorder="1" applyAlignment="1">
      <alignment horizontal="left" vertical="top"/>
    </xf>
    <xf numFmtId="0" fontId="7" fillId="0" borderId="1" xfId="0" applyFont="1" applyFill="1" applyBorder="1" applyAlignment="1">
      <alignment horizontal="left" vertical="top"/>
    </xf>
    <xf numFmtId="0" fontId="6" fillId="0" borderId="1" xfId="0" applyFont="1" applyFill="1" applyBorder="1" applyAlignment="1">
      <alignment horizontal="center" vertical="top"/>
    </xf>
    <xf numFmtId="0" fontId="0" fillId="0" borderId="0" xfId="0" applyFill="1"/>
    <xf numFmtId="166" fontId="6" fillId="0" borderId="1" xfId="1" applyNumberFormat="1" applyFont="1" applyFill="1" applyBorder="1" applyAlignment="1">
      <alignment horizontal="right" vertical="top"/>
    </xf>
    <xf numFmtId="43" fontId="6" fillId="0" borderId="1" xfId="1" applyFont="1" applyFill="1" applyBorder="1" applyAlignment="1">
      <alignment horizontal="left" vertical="top"/>
    </xf>
    <xf numFmtId="43" fontId="11" fillId="0" borderId="1" xfId="1" applyFont="1" applyFill="1" applyBorder="1"/>
    <xf numFmtId="0" fontId="5" fillId="0" borderId="0" xfId="0" applyFont="1" applyFill="1" applyAlignment="1">
      <alignment horizontal="left" vertical="top"/>
    </xf>
    <xf numFmtId="0" fontId="0" fillId="0" borderId="0" xfId="0" applyFill="1" applyAlignment="1">
      <alignment vertical="top"/>
    </xf>
    <xf numFmtId="166" fontId="6" fillId="0" borderId="1" xfId="2" applyNumberFormat="1" applyFont="1" applyFill="1" applyBorder="1" applyAlignment="1">
      <alignment horizontal="right" vertical="top"/>
    </xf>
    <xf numFmtId="0" fontId="5" fillId="0" borderId="0" xfId="0" applyFont="1" applyFill="1" applyAlignment="1">
      <alignment vertical="top"/>
    </xf>
    <xf numFmtId="165" fontId="6" fillId="0" borderId="1" xfId="1" applyNumberFormat="1" applyFont="1" applyFill="1" applyBorder="1" applyAlignment="1">
      <alignment horizontal="right" vertical="top"/>
    </xf>
    <xf numFmtId="0" fontId="5" fillId="0" borderId="0" xfId="0" applyFont="1" applyFill="1"/>
    <xf numFmtId="0" fontId="10" fillId="0" borderId="0" xfId="0" applyFont="1" applyFill="1"/>
    <xf numFmtId="0" fontId="6" fillId="0" borderId="0" xfId="0" applyFont="1" applyFill="1"/>
    <xf numFmtId="14" fontId="0" fillId="0" borderId="0" xfId="0" applyNumberFormat="1" applyAlignment="1">
      <alignment horizontal="center"/>
    </xf>
    <xf numFmtId="0" fontId="0" fillId="0" borderId="0" xfId="0" applyFont="1"/>
    <xf numFmtId="0" fontId="0" fillId="0" borderId="1" xfId="0" applyBorder="1" applyAlignment="1">
      <alignment horizontal="center"/>
    </xf>
    <xf numFmtId="0" fontId="11" fillId="0" borderId="1" xfId="0" applyFont="1" applyFill="1" applyBorder="1" applyAlignment="1">
      <alignment vertical="center"/>
    </xf>
    <xf numFmtId="7" fontId="6" fillId="0" borderId="1" xfId="1" applyNumberFormat="1" applyFont="1" applyFill="1" applyBorder="1" applyAlignment="1">
      <alignment horizontal="right" vertical="top"/>
    </xf>
    <xf numFmtId="0" fontId="0" fillId="0" borderId="1" xfId="0" applyFill="1" applyBorder="1" applyAlignment="1">
      <alignment vertical="center"/>
    </xf>
    <xf numFmtId="0" fontId="5" fillId="0" borderId="0" xfId="0" applyFont="1" applyAlignment="1">
      <alignment horizontal="right"/>
    </xf>
    <xf numFmtId="49" fontId="0" fillId="0" borderId="0" xfId="0" applyNumberFormat="1"/>
    <xf numFmtId="167" fontId="0" fillId="0" borderId="0" xfId="0" applyNumberFormat="1"/>
    <xf numFmtId="0" fontId="5" fillId="0" borderId="0" xfId="0" applyFont="1" applyAlignment="1">
      <alignment horizontal="left"/>
    </xf>
    <xf numFmtId="0" fontId="2" fillId="0" borderId="0" xfId="0" applyFont="1" applyFill="1" applyAlignment="1">
      <alignment vertical="top"/>
    </xf>
    <xf numFmtId="43" fontId="6" fillId="0" borderId="1" xfId="1" applyNumberFormat="1" applyFont="1" applyFill="1" applyBorder="1" applyAlignment="1">
      <alignment horizontal="right" vertical="top"/>
    </xf>
    <xf numFmtId="43" fontId="6" fillId="0" borderId="1" xfId="1" applyNumberFormat="1" applyFont="1" applyFill="1" applyBorder="1" applyAlignment="1">
      <alignment horizontal="left" vertical="top"/>
    </xf>
    <xf numFmtId="43" fontId="11" fillId="0" borderId="1" xfId="1" applyNumberFormat="1" applyFont="1" applyFill="1" applyBorder="1"/>
    <xf numFmtId="43" fontId="6" fillId="0" borderId="1" xfId="1" applyNumberFormat="1" applyFont="1" applyFill="1" applyBorder="1" applyAlignment="1">
      <alignment vertical="top"/>
    </xf>
    <xf numFmtId="43" fontId="6" fillId="0" borderId="1" xfId="1" applyNumberFormat="1" applyFont="1" applyFill="1" applyBorder="1" applyAlignment="1">
      <alignment horizontal="right" vertical="top" wrapText="1"/>
    </xf>
    <xf numFmtId="2" fontId="6" fillId="0" borderId="1" xfId="1" applyNumberFormat="1" applyFont="1" applyFill="1" applyBorder="1" applyAlignment="1">
      <alignment horizontal="right" vertical="top"/>
    </xf>
    <xf numFmtId="0" fontId="10" fillId="0" borderId="1" xfId="0" applyFont="1" applyFill="1" applyBorder="1"/>
    <xf numFmtId="0" fontId="12" fillId="0" borderId="1" xfId="0" applyFont="1" applyFill="1" applyBorder="1"/>
    <xf numFmtId="43" fontId="12" fillId="0" borderId="1" xfId="1" applyNumberFormat="1" applyFont="1" applyFill="1" applyBorder="1"/>
    <xf numFmtId="0" fontId="2" fillId="0" borderId="0" xfId="0" applyFont="1" applyFill="1" applyBorder="1" applyAlignment="1">
      <alignment horizontal="right" vertical="center"/>
    </xf>
    <xf numFmtId="0" fontId="9" fillId="0" borderId="1" xfId="0" applyFont="1" applyFill="1" applyBorder="1" applyAlignment="1">
      <alignment horizontal="center" vertical="center" wrapText="1"/>
    </xf>
    <xf numFmtId="14" fontId="15"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14" fontId="9" fillId="0" borderId="1" xfId="0" applyNumberFormat="1" applyFont="1" applyFill="1" applyBorder="1" applyAlignment="1">
      <alignment horizontal="center" vertical="center" wrapText="1"/>
    </xf>
    <xf numFmtId="165" fontId="6" fillId="0" borderId="1" xfId="1" quotePrefix="1" applyNumberFormat="1" applyFont="1" applyFill="1" applyBorder="1" applyAlignment="1">
      <alignment horizontal="right" vertical="top"/>
    </xf>
    <xf numFmtId="166" fontId="0" fillId="0" borderId="0" xfId="0" applyNumberFormat="1"/>
    <xf numFmtId="165" fontId="12" fillId="0" borderId="1" xfId="0" applyNumberFormat="1" applyFont="1" applyBorder="1" applyAlignment="1">
      <alignment horizontal="right"/>
    </xf>
    <xf numFmtId="0" fontId="20" fillId="2" borderId="1" xfId="0" applyFont="1" applyFill="1" applyBorder="1" applyAlignment="1">
      <alignment horizontal="center" vertical="center" wrapText="1"/>
    </xf>
    <xf numFmtId="4" fontId="6" fillId="0" borderId="1" xfId="1" applyNumberFormat="1" applyFont="1" applyFill="1" applyBorder="1" applyAlignment="1">
      <alignment horizontal="right" vertical="top"/>
    </xf>
    <xf numFmtId="0" fontId="11" fillId="0" borderId="0" xfId="0" applyFont="1" applyFill="1"/>
    <xf numFmtId="0" fontId="21" fillId="0" borderId="0" xfId="0" applyFont="1" applyFill="1" applyAlignment="1">
      <alignment horizontal="center" vertical="center"/>
    </xf>
    <xf numFmtId="0" fontId="11" fillId="0" borderId="0" xfId="0" applyFont="1" applyFill="1" applyAlignment="1">
      <alignment vertical="top"/>
    </xf>
    <xf numFmtId="0" fontId="11" fillId="0" borderId="0" xfId="0" applyFont="1" applyFill="1" applyAlignment="1">
      <alignment vertical="top" wrapText="1"/>
    </xf>
    <xf numFmtId="0" fontId="11" fillId="0" borderId="0" xfId="0" applyFont="1" applyFill="1" applyAlignment="1">
      <alignment horizontal="right" vertical="top"/>
    </xf>
    <xf numFmtId="0" fontId="11" fillId="0" borderId="1" xfId="0" applyFont="1" applyFill="1" applyBorder="1" applyAlignment="1">
      <alignment horizontal="left" vertical="top"/>
    </xf>
    <xf numFmtId="165" fontId="11" fillId="0" borderId="1" xfId="0" applyNumberFormat="1" applyFont="1" applyFill="1" applyBorder="1" applyAlignment="1">
      <alignment horizontal="right" vertical="top"/>
    </xf>
    <xf numFmtId="165" fontId="11" fillId="0" borderId="8" xfId="0" applyNumberFormat="1" applyFont="1" applyFill="1" applyBorder="1" applyAlignment="1">
      <alignment horizontal="right" vertical="top"/>
    </xf>
    <xf numFmtId="168" fontId="11" fillId="0" borderId="0" xfId="0" applyNumberFormat="1" applyFont="1" applyFill="1" applyAlignment="1">
      <alignment horizontal="right" vertical="top"/>
    </xf>
    <xf numFmtId="165" fontId="11" fillId="0" borderId="1" xfId="0" applyNumberFormat="1" applyFont="1" applyFill="1" applyBorder="1" applyAlignment="1">
      <alignment horizontal="right" vertical="top" wrapText="1"/>
    </xf>
    <xf numFmtId="165" fontId="11" fillId="0" borderId="1" xfId="1" applyNumberFormat="1" applyFont="1" applyFill="1" applyBorder="1" applyAlignment="1">
      <alignment horizontal="right" vertical="top"/>
    </xf>
    <xf numFmtId="165" fontId="11" fillId="0" borderId="1" xfId="6" applyNumberFormat="1" applyFont="1" applyFill="1" applyBorder="1" applyAlignment="1">
      <alignment horizontal="right" vertical="top"/>
    </xf>
    <xf numFmtId="165" fontId="11" fillId="0" borderId="1" xfId="7" applyNumberFormat="1" applyFont="1" applyFill="1" applyBorder="1" applyAlignment="1">
      <alignment horizontal="right" vertical="top"/>
    </xf>
    <xf numFmtId="43" fontId="11" fillId="0" borderId="0" xfId="0" applyNumberFormat="1" applyFont="1" applyFill="1" applyAlignment="1">
      <alignment horizontal="right" vertical="top"/>
    </xf>
    <xf numFmtId="43" fontId="11" fillId="0" borderId="0" xfId="6" applyNumberFormat="1" applyFont="1" applyFill="1" applyAlignment="1">
      <alignment horizontal="right" vertical="top"/>
    </xf>
    <xf numFmtId="165" fontId="11" fillId="0" borderId="1" xfId="8" applyNumberFormat="1" applyFont="1" applyFill="1" applyBorder="1" applyAlignment="1">
      <alignment horizontal="right" vertical="top"/>
    </xf>
    <xf numFmtId="0" fontId="11" fillId="0" borderId="0" xfId="0" applyFont="1" applyFill="1" applyAlignment="1">
      <alignment horizontal="right"/>
    </xf>
    <xf numFmtId="165" fontId="11" fillId="0" borderId="0" xfId="0" applyNumberFormat="1" applyFont="1" applyFill="1" applyAlignment="1">
      <alignment horizontal="right" vertical="top"/>
    </xf>
    <xf numFmtId="0" fontId="6" fillId="0" borderId="1" xfId="0" applyFont="1" applyFill="1" applyBorder="1" applyAlignment="1">
      <alignment horizontal="left" vertical="center"/>
    </xf>
    <xf numFmtId="165" fontId="6" fillId="0" borderId="1" xfId="6" applyNumberFormat="1" applyFont="1" applyFill="1" applyBorder="1" applyAlignment="1">
      <alignment horizontal="right" vertical="center"/>
    </xf>
    <xf numFmtId="165" fontId="6" fillId="0" borderId="1" xfId="7" applyNumberFormat="1" applyFont="1" applyFill="1" applyBorder="1" applyAlignment="1">
      <alignment horizontal="right" vertical="center"/>
    </xf>
    <xf numFmtId="165" fontId="6" fillId="0" borderId="1" xfId="0" applyNumberFormat="1" applyFont="1" applyFill="1" applyBorder="1" applyAlignment="1">
      <alignment horizontal="right" vertical="center"/>
    </xf>
    <xf numFmtId="165" fontId="6" fillId="0" borderId="1" xfId="2" applyNumberFormat="1" applyFont="1" applyFill="1" applyBorder="1" applyAlignment="1">
      <alignment horizontal="right" vertical="center"/>
    </xf>
    <xf numFmtId="165" fontId="6" fillId="0" borderId="1" xfId="0" applyNumberFormat="1" applyFont="1" applyFill="1" applyBorder="1" applyAlignment="1">
      <alignment horizontal="right" vertical="center" wrapText="1"/>
    </xf>
    <xf numFmtId="165" fontId="23" fillId="0" borderId="1" xfId="0" applyNumberFormat="1" applyFont="1" applyFill="1" applyBorder="1" applyAlignment="1">
      <alignment horizontal="right" vertical="center"/>
    </xf>
    <xf numFmtId="0" fontId="22" fillId="0" borderId="1" xfId="0" applyFont="1" applyFill="1" applyBorder="1" applyAlignment="1">
      <alignment horizontal="left"/>
    </xf>
    <xf numFmtId="165" fontId="22" fillId="0" borderId="1" xfId="0" applyNumberFormat="1" applyFont="1" applyFill="1" applyBorder="1"/>
    <xf numFmtId="0" fontId="22" fillId="0" borderId="1" xfId="0" applyFont="1" applyFill="1" applyBorder="1"/>
    <xf numFmtId="0" fontId="22" fillId="0" borderId="0" xfId="0" applyFont="1" applyFill="1"/>
    <xf numFmtId="0" fontId="11" fillId="0" borderId="0" xfId="0" applyFont="1" applyFill="1" applyAlignment="1">
      <alignment horizontal="left"/>
    </xf>
    <xf numFmtId="4" fontId="11" fillId="0" borderId="0" xfId="0" applyNumberFormat="1" applyFont="1" applyFill="1"/>
    <xf numFmtId="4" fontId="0" fillId="0" borderId="0" xfId="0" applyNumberFormat="1"/>
    <xf numFmtId="165" fontId="12" fillId="0" borderId="1" xfId="1" applyNumberFormat="1" applyFont="1" applyBorder="1" applyAlignment="1">
      <alignment horizontal="right"/>
    </xf>
    <xf numFmtId="0" fontId="2" fillId="0" borderId="0" xfId="0" applyFont="1" applyFill="1" applyBorder="1" applyAlignment="1">
      <alignment horizontal="center" vertical="center"/>
    </xf>
    <xf numFmtId="0" fontId="22" fillId="0" borderId="2" xfId="0" applyFont="1" applyFill="1" applyBorder="1" applyAlignment="1">
      <alignment horizontal="center" vertical="top"/>
    </xf>
    <xf numFmtId="0" fontId="22" fillId="0" borderId="4" xfId="0" applyFont="1" applyFill="1" applyBorder="1" applyAlignment="1">
      <alignment horizontal="center" vertical="top"/>
    </xf>
    <xf numFmtId="0" fontId="22" fillId="0" borderId="3" xfId="0" applyFont="1" applyFill="1" applyBorder="1" applyAlignment="1">
      <alignment horizontal="center" vertical="top"/>
    </xf>
    <xf numFmtId="0" fontId="22" fillId="0" borderId="1" xfId="0" applyFont="1" applyFill="1" applyBorder="1" applyAlignment="1">
      <alignment horizontal="center" vertical="top"/>
    </xf>
    <xf numFmtId="0" fontId="21" fillId="0" borderId="0" xfId="0" applyFont="1" applyFill="1" applyAlignment="1">
      <alignment horizontal="center" vertical="center"/>
    </xf>
    <xf numFmtId="0" fontId="21" fillId="0" borderId="9" xfId="0" applyFont="1" applyFill="1" applyBorder="1" applyAlignment="1">
      <alignment horizontal="center" vertical="center"/>
    </xf>
    <xf numFmtId="0" fontId="2" fillId="0" borderId="0" xfId="0" applyFont="1" applyFill="1" applyAlignment="1">
      <alignment horizontal="center"/>
    </xf>
    <xf numFmtId="0" fontId="14" fillId="0" borderId="0" xfId="0" applyFont="1" applyFill="1" applyBorder="1" applyAlignment="1">
      <alignment horizontal="center" vertical="center"/>
    </xf>
    <xf numFmtId="0" fontId="8" fillId="0" borderId="0" xfId="0" applyFont="1" applyFill="1" applyAlignment="1">
      <alignment horizontal="center"/>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8" fillId="0" borderId="0" xfId="0" applyFont="1" applyFill="1" applyAlignment="1">
      <alignment horizontal="center" vertical="center"/>
    </xf>
    <xf numFmtId="0" fontId="12" fillId="0" borderId="0" xfId="0" applyFont="1" applyFill="1" applyAlignment="1">
      <alignment horizontal="center" vertical="center" wrapText="1"/>
    </xf>
    <xf numFmtId="49" fontId="9"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14" fontId="16" fillId="0" borderId="1" xfId="0" applyNumberFormat="1" applyFont="1" applyFill="1" applyBorder="1" applyAlignment="1">
      <alignment horizontal="center" vertical="center" wrapText="1"/>
    </xf>
    <xf numFmtId="0" fontId="16"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166" fontId="6" fillId="0" borderId="1" xfId="1"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166" fontId="26" fillId="0" borderId="1" xfId="1" applyNumberFormat="1" applyFont="1" applyFill="1" applyBorder="1" applyAlignment="1">
      <alignment horizontal="center" vertical="center" wrapText="1"/>
    </xf>
    <xf numFmtId="0" fontId="4" fillId="3" borderId="5" xfId="0" applyFont="1" applyFill="1" applyBorder="1" applyAlignment="1">
      <alignment horizontal="center" vertical="center" wrapText="1"/>
    </xf>
    <xf numFmtId="164" fontId="4" fillId="3" borderId="5" xfId="0" applyNumberFormat="1" applyFont="1" applyFill="1" applyBorder="1" applyAlignment="1">
      <alignment horizontal="center" vertical="center"/>
    </xf>
    <xf numFmtId="164" fontId="13" fillId="3" borderId="5" xfId="0" applyNumberFormat="1" applyFont="1" applyFill="1" applyBorder="1" applyAlignment="1">
      <alignment horizontal="center" vertical="center"/>
    </xf>
    <xf numFmtId="166" fontId="12" fillId="0" borderId="8" xfId="0" applyNumberFormat="1" applyFont="1" applyBorder="1" applyAlignment="1">
      <alignment horizontal="right"/>
    </xf>
    <xf numFmtId="0" fontId="0" fillId="0" borderId="1" xfId="0" applyFill="1" applyBorder="1" applyAlignment="1">
      <alignment horizontal="center" vertical="center" wrapText="1"/>
    </xf>
    <xf numFmtId="49" fontId="11" fillId="0" borderId="1" xfId="0" applyNumberFormat="1" applyFont="1" applyFill="1" applyBorder="1" applyAlignment="1">
      <alignment horizontal="center" vertical="center" wrapText="1"/>
    </xf>
    <xf numFmtId="0" fontId="27"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11" fillId="0" borderId="0" xfId="0" applyFont="1" applyFill="1" applyAlignment="1">
      <alignment horizontal="right" vertical="center"/>
    </xf>
    <xf numFmtId="0" fontId="22" fillId="0" borderId="5" xfId="0" applyFont="1" applyFill="1" applyBorder="1" applyAlignment="1">
      <alignment horizontal="center" vertical="center" wrapText="1"/>
    </xf>
    <xf numFmtId="0" fontId="22" fillId="0" borderId="8" xfId="0" applyFont="1" applyFill="1" applyBorder="1" applyAlignment="1">
      <alignment horizontal="center" vertical="center" wrapText="1"/>
    </xf>
  </cellXfs>
  <cellStyles count="9">
    <cellStyle name="Millares" xfId="1" builtinId="3"/>
    <cellStyle name="Millares 2" xfId="2"/>
    <cellStyle name="Millares 2 2" xfId="5"/>
    <cellStyle name="Millares 3" xfId="3"/>
    <cellStyle name="Moneda" xfId="6" builtinId="4"/>
    <cellStyle name="Moneda 2" xfId="4"/>
    <cellStyle name="Moneda 3" xfId="8"/>
    <cellStyle name="Normal" xfId="0" builtinId="0"/>
    <cellStyle name="Porcentaje" xfId="7" builtinId="5"/>
  </cellStyles>
  <dxfs count="0"/>
  <tableStyles count="0" defaultTableStyle="TableStyleMedium2" defaultPivotStyle="PivotStyleLight16"/>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50511</xdr:rowOff>
    </xdr:from>
    <xdr:to>
      <xdr:col>1</xdr:col>
      <xdr:colOff>539608</xdr:colOff>
      <xdr:row>2</xdr:row>
      <xdr:rowOff>89647</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0511"/>
          <a:ext cx="1059561" cy="5770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189541</xdr:colOff>
      <xdr:row>0</xdr:row>
      <xdr:rowOff>94130</xdr:rowOff>
    </xdr:from>
    <xdr:to>
      <xdr:col>1</xdr:col>
      <xdr:colOff>220981</xdr:colOff>
      <xdr:row>3</xdr:row>
      <xdr:rowOff>45931</xdr:rowOff>
    </xdr:to>
    <xdr:pic>
      <xdr:nvPicPr>
        <xdr:cNvPr id="2" name="3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9541" y="94130"/>
          <a:ext cx="1547820" cy="7519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xdr:colOff>
      <xdr:row>0</xdr:row>
      <xdr:rowOff>95335</xdr:rowOff>
    </xdr:from>
    <xdr:ext cx="1264023" cy="608983"/>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95335"/>
          <a:ext cx="1264023" cy="608983"/>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23813</xdr:colOff>
      <xdr:row>0</xdr:row>
      <xdr:rowOff>45040</xdr:rowOff>
    </xdr:from>
    <xdr:ext cx="1264023" cy="608983"/>
    <xdr:pic>
      <xdr:nvPicPr>
        <xdr:cNvPr id="4" name="Imagen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13" y="45040"/>
          <a:ext cx="1264023" cy="608983"/>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8"/>
  <sheetViews>
    <sheetView tabSelected="1" view="pageBreakPreview" zoomScale="60" zoomScaleNormal="100" workbookViewId="0">
      <pane ySplit="6" topLeftCell="A7" activePane="bottomLeft" state="frozen"/>
      <selection pane="bottomLeft" activeCell="L20" sqref="L20"/>
    </sheetView>
  </sheetViews>
  <sheetFormatPr baseColWidth="10" defaultRowHeight="14.4" x14ac:dyDescent="0.3"/>
  <cols>
    <col min="1" max="1" width="7.5546875" style="8" bestFit="1" customWidth="1"/>
    <col min="2" max="2" width="28.5546875" customWidth="1"/>
    <col min="3" max="3" width="61.33203125" customWidth="1"/>
    <col min="4" max="4" width="39.5546875" customWidth="1"/>
  </cols>
  <sheetData>
    <row r="1" spans="1:4" ht="21" x14ac:dyDescent="0.3">
      <c r="B1" s="91" t="s">
        <v>76</v>
      </c>
      <c r="C1" s="91"/>
      <c r="D1" s="91"/>
    </row>
    <row r="2" spans="1:4" ht="21" x14ac:dyDescent="0.3">
      <c r="B2" s="91" t="s">
        <v>75</v>
      </c>
      <c r="C2" s="91"/>
      <c r="D2" s="91"/>
    </row>
    <row r="3" spans="1:4" ht="21" x14ac:dyDescent="0.3">
      <c r="B3" s="91" t="s">
        <v>205</v>
      </c>
      <c r="C3" s="91"/>
      <c r="D3" s="91"/>
    </row>
    <row r="4" spans="1:4" ht="21" x14ac:dyDescent="0.3">
      <c r="B4" s="1"/>
      <c r="C4" s="7"/>
      <c r="D4" s="3" t="s">
        <v>71</v>
      </c>
    </row>
    <row r="5" spans="1:4" x14ac:dyDescent="0.3">
      <c r="B5" s="1"/>
      <c r="C5" s="1"/>
      <c r="D5" s="2"/>
    </row>
    <row r="6" spans="1:4" ht="41.4" x14ac:dyDescent="0.3">
      <c r="A6" s="56" t="s">
        <v>110</v>
      </c>
      <c r="B6" s="56" t="s">
        <v>0</v>
      </c>
      <c r="C6" s="56" t="s">
        <v>1</v>
      </c>
      <c r="D6" s="56" t="s">
        <v>124</v>
      </c>
    </row>
    <row r="7" spans="1:4" s="16" customFormat="1" x14ac:dyDescent="0.3">
      <c r="A7" s="15">
        <v>1</v>
      </c>
      <c r="B7" s="13" t="s">
        <v>23</v>
      </c>
      <c r="C7" s="33" t="s">
        <v>31</v>
      </c>
      <c r="D7" s="44">
        <v>0</v>
      </c>
    </row>
    <row r="8" spans="1:4" s="16" customFormat="1" x14ac:dyDescent="0.3">
      <c r="A8" s="15">
        <v>2</v>
      </c>
      <c r="B8" s="13" t="s">
        <v>23</v>
      </c>
      <c r="C8" s="33" t="s">
        <v>80</v>
      </c>
      <c r="D8" s="44">
        <v>0</v>
      </c>
    </row>
    <row r="9" spans="1:4" s="16" customFormat="1" x14ac:dyDescent="0.3">
      <c r="A9" s="15">
        <v>3</v>
      </c>
      <c r="B9" s="13" t="s">
        <v>23</v>
      </c>
      <c r="C9" s="33" t="s">
        <v>34</v>
      </c>
      <c r="D9" s="44">
        <v>0</v>
      </c>
    </row>
    <row r="10" spans="1:4" s="16" customFormat="1" x14ac:dyDescent="0.3">
      <c r="A10" s="15">
        <v>4</v>
      </c>
      <c r="B10" s="13" t="s">
        <v>23</v>
      </c>
      <c r="C10" s="33" t="s">
        <v>79</v>
      </c>
      <c r="D10" s="44">
        <v>0</v>
      </c>
    </row>
    <row r="11" spans="1:4" s="16" customFormat="1" x14ac:dyDescent="0.3">
      <c r="A11" s="15">
        <v>5</v>
      </c>
      <c r="B11" s="13" t="s">
        <v>23</v>
      </c>
      <c r="C11" s="33" t="s">
        <v>81</v>
      </c>
      <c r="D11" s="44">
        <v>0</v>
      </c>
    </row>
    <row r="12" spans="1:4" s="16" customFormat="1" x14ac:dyDescent="0.3">
      <c r="A12" s="15">
        <v>6</v>
      </c>
      <c r="B12" s="13" t="s">
        <v>23</v>
      </c>
      <c r="C12" s="33" t="s">
        <v>78</v>
      </c>
      <c r="D12" s="44">
        <v>0</v>
      </c>
    </row>
    <row r="13" spans="1:4" s="16" customFormat="1" x14ac:dyDescent="0.3">
      <c r="A13" s="15">
        <v>7</v>
      </c>
      <c r="B13" s="13" t="s">
        <v>23</v>
      </c>
      <c r="C13" s="33" t="s">
        <v>77</v>
      </c>
      <c r="D13" s="44">
        <v>0</v>
      </c>
    </row>
    <row r="14" spans="1:4" s="16" customFormat="1" x14ac:dyDescent="0.3">
      <c r="A14" s="15">
        <v>8</v>
      </c>
      <c r="B14" s="13" t="s">
        <v>23</v>
      </c>
      <c r="C14" s="33" t="s">
        <v>24</v>
      </c>
      <c r="D14" s="39">
        <v>344749.23</v>
      </c>
    </row>
    <row r="15" spans="1:4" s="16" customFormat="1" x14ac:dyDescent="0.3">
      <c r="A15" s="15">
        <v>9</v>
      </c>
      <c r="B15" s="13" t="s">
        <v>23</v>
      </c>
      <c r="C15" s="33" t="s">
        <v>120</v>
      </c>
      <c r="D15" s="44">
        <v>0</v>
      </c>
    </row>
    <row r="16" spans="1:4" s="16" customFormat="1" x14ac:dyDescent="0.3">
      <c r="A16" s="15">
        <v>10</v>
      </c>
      <c r="B16" s="13" t="s">
        <v>58</v>
      </c>
      <c r="C16" s="33" t="s">
        <v>31</v>
      </c>
      <c r="D16" s="44">
        <v>0</v>
      </c>
    </row>
    <row r="17" spans="1:4" s="16" customFormat="1" x14ac:dyDescent="0.3">
      <c r="A17" s="15">
        <v>11</v>
      </c>
      <c r="B17" s="13" t="s">
        <v>58</v>
      </c>
      <c r="C17" s="33" t="s">
        <v>80</v>
      </c>
      <c r="D17" s="44">
        <v>0</v>
      </c>
    </row>
    <row r="18" spans="1:4" s="16" customFormat="1" x14ac:dyDescent="0.3">
      <c r="A18" s="15">
        <v>12</v>
      </c>
      <c r="B18" s="13" t="s">
        <v>58</v>
      </c>
      <c r="C18" s="33" t="s">
        <v>34</v>
      </c>
      <c r="D18" s="40">
        <v>1609612.65</v>
      </c>
    </row>
    <row r="19" spans="1:4" s="16" customFormat="1" x14ac:dyDescent="0.3">
      <c r="A19" s="15">
        <v>13</v>
      </c>
      <c r="B19" s="13" t="s">
        <v>58</v>
      </c>
      <c r="C19" s="33" t="s">
        <v>79</v>
      </c>
      <c r="D19" s="40">
        <v>632953.97800000012</v>
      </c>
    </row>
    <row r="20" spans="1:4" s="16" customFormat="1" x14ac:dyDescent="0.3">
      <c r="A20" s="15">
        <v>14</v>
      </c>
      <c r="B20" s="13" t="s">
        <v>58</v>
      </c>
      <c r="C20" s="33" t="s">
        <v>81</v>
      </c>
      <c r="D20" s="40">
        <v>709139.4879999999</v>
      </c>
    </row>
    <row r="21" spans="1:4" s="16" customFormat="1" x14ac:dyDescent="0.3">
      <c r="A21" s="15">
        <v>15</v>
      </c>
      <c r="B21" s="13" t="s">
        <v>58</v>
      </c>
      <c r="C21" s="33" t="s">
        <v>78</v>
      </c>
      <c r="D21" s="17">
        <v>0</v>
      </c>
    </row>
    <row r="22" spans="1:4" s="16" customFormat="1" x14ac:dyDescent="0.3">
      <c r="A22" s="15">
        <v>16</v>
      </c>
      <c r="B22" s="13" t="s">
        <v>58</v>
      </c>
      <c r="C22" s="33" t="s">
        <v>77</v>
      </c>
      <c r="D22" s="40">
        <v>1440252.3468000004</v>
      </c>
    </row>
    <row r="23" spans="1:4" s="16" customFormat="1" x14ac:dyDescent="0.3">
      <c r="A23" s="15">
        <v>17</v>
      </c>
      <c r="B23" s="13" t="s">
        <v>58</v>
      </c>
      <c r="C23" s="33" t="s">
        <v>24</v>
      </c>
      <c r="D23" s="44">
        <v>0</v>
      </c>
    </row>
    <row r="24" spans="1:4" s="16" customFormat="1" x14ac:dyDescent="0.3">
      <c r="A24" s="15">
        <v>18</v>
      </c>
      <c r="B24" s="13" t="s">
        <v>58</v>
      </c>
      <c r="C24" s="33" t="s">
        <v>213</v>
      </c>
      <c r="D24" s="40">
        <v>1347200.88</v>
      </c>
    </row>
    <row r="25" spans="1:4" s="16" customFormat="1" x14ac:dyDescent="0.3">
      <c r="A25" s="15">
        <v>19</v>
      </c>
      <c r="B25" s="13" t="s">
        <v>58</v>
      </c>
      <c r="C25" s="33" t="s">
        <v>126</v>
      </c>
      <c r="D25" s="40">
        <v>358589.76</v>
      </c>
    </row>
    <row r="26" spans="1:4" s="16" customFormat="1" x14ac:dyDescent="0.3">
      <c r="A26" s="15">
        <v>20</v>
      </c>
      <c r="B26" s="13" t="s">
        <v>58</v>
      </c>
      <c r="C26" s="33" t="s">
        <v>122</v>
      </c>
      <c r="D26" s="40">
        <v>713521.27</v>
      </c>
    </row>
    <row r="27" spans="1:4" s="16" customFormat="1" x14ac:dyDescent="0.3">
      <c r="A27" s="15">
        <v>21</v>
      </c>
      <c r="B27" s="13" t="s">
        <v>58</v>
      </c>
      <c r="C27" s="33" t="s">
        <v>94</v>
      </c>
      <c r="D27" s="40">
        <v>239246.5</v>
      </c>
    </row>
    <row r="28" spans="1:4" s="16" customFormat="1" x14ac:dyDescent="0.3">
      <c r="A28" s="15">
        <v>22</v>
      </c>
      <c r="B28" s="13" t="s">
        <v>58</v>
      </c>
      <c r="C28" s="33" t="s">
        <v>123</v>
      </c>
      <c r="D28" s="41">
        <v>552381.47</v>
      </c>
    </row>
    <row r="29" spans="1:4" s="16" customFormat="1" x14ac:dyDescent="0.3">
      <c r="A29" s="15">
        <v>23</v>
      </c>
      <c r="B29" s="13" t="s">
        <v>54</v>
      </c>
      <c r="C29" s="33" t="s">
        <v>31</v>
      </c>
      <c r="D29" s="44">
        <v>0</v>
      </c>
    </row>
    <row r="30" spans="1:4" s="16" customFormat="1" x14ac:dyDescent="0.3">
      <c r="A30" s="15">
        <v>24</v>
      </c>
      <c r="B30" s="13" t="s">
        <v>54</v>
      </c>
      <c r="C30" s="33" t="s">
        <v>80</v>
      </c>
      <c r="D30" s="44">
        <v>0</v>
      </c>
    </row>
    <row r="31" spans="1:4" s="16" customFormat="1" x14ac:dyDescent="0.3">
      <c r="A31" s="15">
        <v>25</v>
      </c>
      <c r="B31" s="13" t="s">
        <v>54</v>
      </c>
      <c r="C31" s="33" t="s">
        <v>34</v>
      </c>
      <c r="D31" s="39">
        <v>172172.34</v>
      </c>
    </row>
    <row r="32" spans="1:4" s="16" customFormat="1" x14ac:dyDescent="0.3">
      <c r="A32" s="15">
        <v>26</v>
      </c>
      <c r="B32" s="13" t="s">
        <v>54</v>
      </c>
      <c r="C32" s="33" t="s">
        <v>79</v>
      </c>
      <c r="D32" s="44">
        <v>0</v>
      </c>
    </row>
    <row r="33" spans="1:4" s="16" customFormat="1" x14ac:dyDescent="0.3">
      <c r="A33" s="15">
        <v>27</v>
      </c>
      <c r="B33" s="13" t="s">
        <v>54</v>
      </c>
      <c r="C33" s="33" t="s">
        <v>81</v>
      </c>
      <c r="D33" s="44">
        <v>0</v>
      </c>
    </row>
    <row r="34" spans="1:4" s="16" customFormat="1" x14ac:dyDescent="0.3">
      <c r="A34" s="15">
        <v>28</v>
      </c>
      <c r="B34" s="13" t="s">
        <v>54</v>
      </c>
      <c r="C34" s="33" t="s">
        <v>78</v>
      </c>
      <c r="D34" s="44">
        <v>0</v>
      </c>
    </row>
    <row r="35" spans="1:4" s="16" customFormat="1" x14ac:dyDescent="0.3">
      <c r="A35" s="15">
        <v>29</v>
      </c>
      <c r="B35" s="13" t="s">
        <v>54</v>
      </c>
      <c r="C35" s="33" t="s">
        <v>77</v>
      </c>
      <c r="D35" s="44">
        <v>0</v>
      </c>
    </row>
    <row r="36" spans="1:4" s="16" customFormat="1" x14ac:dyDescent="0.3">
      <c r="A36" s="15">
        <v>30</v>
      </c>
      <c r="B36" s="13" t="s">
        <v>54</v>
      </c>
      <c r="C36" s="33" t="s">
        <v>24</v>
      </c>
      <c r="D36" s="39">
        <v>1222601</v>
      </c>
    </row>
    <row r="37" spans="1:4" s="16" customFormat="1" x14ac:dyDescent="0.3">
      <c r="A37" s="15">
        <v>31</v>
      </c>
      <c r="B37" s="13" t="s">
        <v>54</v>
      </c>
      <c r="C37" s="33" t="s">
        <v>120</v>
      </c>
      <c r="D37" s="44">
        <v>0</v>
      </c>
    </row>
    <row r="38" spans="1:4" s="16" customFormat="1" x14ac:dyDescent="0.3">
      <c r="A38" s="15">
        <v>32</v>
      </c>
      <c r="B38" s="13" t="s">
        <v>54</v>
      </c>
      <c r="C38" s="33" t="s">
        <v>125</v>
      </c>
      <c r="D38" s="44">
        <v>0</v>
      </c>
    </row>
    <row r="39" spans="1:4" s="16" customFormat="1" x14ac:dyDescent="0.3">
      <c r="A39" s="15">
        <v>33</v>
      </c>
      <c r="B39" s="13" t="s">
        <v>7</v>
      </c>
      <c r="C39" s="33" t="s">
        <v>31</v>
      </c>
      <c r="D39" s="44">
        <v>0</v>
      </c>
    </row>
    <row r="40" spans="1:4" s="16" customFormat="1" x14ac:dyDescent="0.3">
      <c r="A40" s="15">
        <v>34</v>
      </c>
      <c r="B40" s="13" t="s">
        <v>7</v>
      </c>
      <c r="C40" s="33" t="s">
        <v>80</v>
      </c>
      <c r="D40" s="44">
        <v>0</v>
      </c>
    </row>
    <row r="41" spans="1:4" s="16" customFormat="1" x14ac:dyDescent="0.3">
      <c r="A41" s="15">
        <v>35</v>
      </c>
      <c r="B41" s="13" t="s">
        <v>7</v>
      </c>
      <c r="C41" s="33" t="s">
        <v>34</v>
      </c>
      <c r="D41" s="44">
        <v>0</v>
      </c>
    </row>
    <row r="42" spans="1:4" s="16" customFormat="1" x14ac:dyDescent="0.3">
      <c r="A42" s="15">
        <v>36</v>
      </c>
      <c r="B42" s="13" t="s">
        <v>7</v>
      </c>
      <c r="C42" s="33" t="s">
        <v>79</v>
      </c>
      <c r="D42" s="44">
        <v>0</v>
      </c>
    </row>
    <row r="43" spans="1:4" s="16" customFormat="1" x14ac:dyDescent="0.3">
      <c r="A43" s="15">
        <v>37</v>
      </c>
      <c r="B43" s="13" t="s">
        <v>7</v>
      </c>
      <c r="C43" s="33" t="s">
        <v>81</v>
      </c>
      <c r="D43" s="44">
        <v>0</v>
      </c>
    </row>
    <row r="44" spans="1:4" s="16" customFormat="1" x14ac:dyDescent="0.3">
      <c r="A44" s="15">
        <v>38</v>
      </c>
      <c r="B44" s="13" t="s">
        <v>7</v>
      </c>
      <c r="C44" s="33" t="s">
        <v>78</v>
      </c>
      <c r="D44" s="44">
        <v>0</v>
      </c>
    </row>
    <row r="45" spans="1:4" s="16" customFormat="1" x14ac:dyDescent="0.3">
      <c r="A45" s="15">
        <v>39</v>
      </c>
      <c r="B45" s="13" t="s">
        <v>7</v>
      </c>
      <c r="C45" s="33" t="s">
        <v>77</v>
      </c>
      <c r="D45" s="44">
        <v>0</v>
      </c>
    </row>
    <row r="46" spans="1:4" s="16" customFormat="1" x14ac:dyDescent="0.3">
      <c r="A46" s="15">
        <v>40</v>
      </c>
      <c r="B46" s="13" t="s">
        <v>7</v>
      </c>
      <c r="C46" s="33" t="s">
        <v>24</v>
      </c>
      <c r="D46" s="44">
        <v>0</v>
      </c>
    </row>
    <row r="47" spans="1:4" s="16" customFormat="1" x14ac:dyDescent="0.3">
      <c r="A47" s="15">
        <v>41</v>
      </c>
      <c r="B47" s="13" t="s">
        <v>7</v>
      </c>
      <c r="C47" s="33" t="s">
        <v>120</v>
      </c>
      <c r="D47" s="44">
        <v>0</v>
      </c>
    </row>
    <row r="48" spans="1:4" s="16" customFormat="1" x14ac:dyDescent="0.3">
      <c r="A48" s="15">
        <v>42</v>
      </c>
      <c r="B48" s="13" t="s">
        <v>7</v>
      </c>
      <c r="C48" s="33" t="s">
        <v>125</v>
      </c>
      <c r="D48" s="44">
        <v>0</v>
      </c>
    </row>
    <row r="49" spans="1:4" s="16" customFormat="1" x14ac:dyDescent="0.3">
      <c r="A49" s="15">
        <v>43</v>
      </c>
      <c r="B49" s="13" t="s">
        <v>7</v>
      </c>
      <c r="C49" s="33" t="s">
        <v>87</v>
      </c>
      <c r="D49" s="44">
        <v>0</v>
      </c>
    </row>
    <row r="50" spans="1:4" s="16" customFormat="1" x14ac:dyDescent="0.3">
      <c r="A50" s="15">
        <v>44</v>
      </c>
      <c r="B50" s="13" t="s">
        <v>49</v>
      </c>
      <c r="C50" s="33" t="s">
        <v>31</v>
      </c>
      <c r="D50" s="39">
        <v>3079684.5700000059</v>
      </c>
    </row>
    <row r="51" spans="1:4" s="16" customFormat="1" x14ac:dyDescent="0.3">
      <c r="A51" s="15">
        <v>45</v>
      </c>
      <c r="B51" s="13" t="s">
        <v>49</v>
      </c>
      <c r="C51" s="33" t="s">
        <v>80</v>
      </c>
      <c r="D51" s="39">
        <v>13760879.789999999</v>
      </c>
    </row>
    <row r="52" spans="1:4" s="16" customFormat="1" x14ac:dyDescent="0.3">
      <c r="A52" s="15">
        <v>46</v>
      </c>
      <c r="B52" s="13" t="s">
        <v>49</v>
      </c>
      <c r="C52" s="33" t="s">
        <v>34</v>
      </c>
      <c r="D52" s="39">
        <v>1885418.2600000035</v>
      </c>
    </row>
    <row r="53" spans="1:4" s="16" customFormat="1" x14ac:dyDescent="0.3">
      <c r="A53" s="15">
        <v>47</v>
      </c>
      <c r="B53" s="13" t="s">
        <v>49</v>
      </c>
      <c r="C53" s="33" t="s">
        <v>79</v>
      </c>
      <c r="D53" s="39">
        <v>798643.86999999918</v>
      </c>
    </row>
    <row r="54" spans="1:4" s="16" customFormat="1" x14ac:dyDescent="0.3">
      <c r="A54" s="15">
        <v>48</v>
      </c>
      <c r="B54" s="13" t="s">
        <v>49</v>
      </c>
      <c r="C54" s="33" t="s">
        <v>81</v>
      </c>
      <c r="D54" s="39">
        <v>4237305.3274732102</v>
      </c>
    </row>
    <row r="55" spans="1:4" s="16" customFormat="1" x14ac:dyDescent="0.3">
      <c r="A55" s="15">
        <v>49</v>
      </c>
      <c r="B55" s="13" t="s">
        <v>49</v>
      </c>
      <c r="C55" s="33" t="s">
        <v>78</v>
      </c>
      <c r="D55" s="39">
        <v>1088454.9800000004</v>
      </c>
    </row>
    <row r="56" spans="1:4" s="16" customFormat="1" x14ac:dyDescent="0.3">
      <c r="A56" s="15">
        <v>50</v>
      </c>
      <c r="B56" s="13" t="s">
        <v>49</v>
      </c>
      <c r="C56" s="33" t="s">
        <v>77</v>
      </c>
      <c r="D56" s="39">
        <v>8103216.5199999996</v>
      </c>
    </row>
    <row r="57" spans="1:4" s="16" customFormat="1" x14ac:dyDescent="0.3">
      <c r="A57" s="15">
        <v>51</v>
      </c>
      <c r="B57" s="13" t="s">
        <v>49</v>
      </c>
      <c r="C57" s="33" t="s">
        <v>24</v>
      </c>
      <c r="D57" s="39">
        <v>4072939.0700000003</v>
      </c>
    </row>
    <row r="58" spans="1:4" s="16" customFormat="1" x14ac:dyDescent="0.3">
      <c r="A58" s="15">
        <v>52</v>
      </c>
      <c r="B58" s="13" t="s">
        <v>49</v>
      </c>
      <c r="C58" s="33" t="s">
        <v>120</v>
      </c>
      <c r="D58" s="39">
        <v>2165317.48</v>
      </c>
    </row>
    <row r="59" spans="1:4" s="16" customFormat="1" x14ac:dyDescent="0.3">
      <c r="A59" s="15">
        <v>53</v>
      </c>
      <c r="B59" s="13" t="s">
        <v>35</v>
      </c>
      <c r="C59" s="33" t="s">
        <v>31</v>
      </c>
      <c r="D59" s="39">
        <v>4486536.21</v>
      </c>
    </row>
    <row r="60" spans="1:4" s="16" customFormat="1" x14ac:dyDescent="0.3">
      <c r="A60" s="15">
        <v>54</v>
      </c>
      <c r="B60" s="13" t="s">
        <v>35</v>
      </c>
      <c r="C60" s="33" t="s">
        <v>80</v>
      </c>
      <c r="D60" s="44">
        <v>0</v>
      </c>
    </row>
    <row r="61" spans="1:4" s="16" customFormat="1" x14ac:dyDescent="0.3">
      <c r="A61" s="15">
        <v>55</v>
      </c>
      <c r="B61" s="13" t="s">
        <v>35</v>
      </c>
      <c r="C61" s="33" t="s">
        <v>34</v>
      </c>
      <c r="D61" s="44">
        <v>0</v>
      </c>
    </row>
    <row r="62" spans="1:4" s="16" customFormat="1" x14ac:dyDescent="0.3">
      <c r="A62" s="15">
        <v>56</v>
      </c>
      <c r="B62" s="13" t="s">
        <v>35</v>
      </c>
      <c r="C62" s="33" t="s">
        <v>79</v>
      </c>
      <c r="D62" s="39">
        <v>217165.63000000035</v>
      </c>
    </row>
    <row r="63" spans="1:4" s="16" customFormat="1" x14ac:dyDescent="0.3">
      <c r="A63" s="15">
        <v>57</v>
      </c>
      <c r="B63" s="13" t="s">
        <v>35</v>
      </c>
      <c r="C63" s="33" t="s">
        <v>81</v>
      </c>
      <c r="D63" s="44">
        <v>0</v>
      </c>
    </row>
    <row r="64" spans="1:4" s="16" customFormat="1" x14ac:dyDescent="0.3">
      <c r="A64" s="15">
        <v>58</v>
      </c>
      <c r="B64" s="13" t="s">
        <v>35</v>
      </c>
      <c r="C64" s="33" t="s">
        <v>78</v>
      </c>
      <c r="D64" s="39">
        <v>1296882.3900000001</v>
      </c>
    </row>
    <row r="65" spans="1:4" s="16" customFormat="1" x14ac:dyDescent="0.3">
      <c r="A65" s="15">
        <v>59</v>
      </c>
      <c r="B65" s="13" t="s">
        <v>35</v>
      </c>
      <c r="C65" s="33" t="s">
        <v>77</v>
      </c>
      <c r="D65" s="44">
        <v>0</v>
      </c>
    </row>
    <row r="66" spans="1:4" s="16" customFormat="1" x14ac:dyDescent="0.3">
      <c r="A66" s="15">
        <v>60</v>
      </c>
      <c r="B66" s="13" t="s">
        <v>35</v>
      </c>
      <c r="C66" s="33" t="s">
        <v>24</v>
      </c>
      <c r="D66" s="44">
        <v>0</v>
      </c>
    </row>
    <row r="67" spans="1:4" s="16" customFormat="1" x14ac:dyDescent="0.3">
      <c r="A67" s="15">
        <v>61</v>
      </c>
      <c r="B67" s="13" t="s">
        <v>35</v>
      </c>
      <c r="C67" s="33" t="s">
        <v>120</v>
      </c>
      <c r="D67" s="39">
        <v>7250</v>
      </c>
    </row>
    <row r="68" spans="1:4" s="16" customFormat="1" x14ac:dyDescent="0.3">
      <c r="A68" s="15">
        <v>62</v>
      </c>
      <c r="B68" s="13" t="s">
        <v>35</v>
      </c>
      <c r="C68" s="33" t="s">
        <v>85</v>
      </c>
      <c r="D68" s="39">
        <v>35172.129999999888</v>
      </c>
    </row>
    <row r="69" spans="1:4" s="16" customFormat="1" x14ac:dyDescent="0.3">
      <c r="A69" s="15">
        <v>63</v>
      </c>
      <c r="B69" s="13" t="s">
        <v>35</v>
      </c>
      <c r="C69" s="33" t="s">
        <v>127</v>
      </c>
      <c r="D69" s="39">
        <v>1829494.9100000001</v>
      </c>
    </row>
    <row r="70" spans="1:4" s="16" customFormat="1" x14ac:dyDescent="0.3">
      <c r="A70" s="15">
        <v>64</v>
      </c>
      <c r="B70" s="13" t="s">
        <v>35</v>
      </c>
      <c r="C70" s="33" t="s">
        <v>86</v>
      </c>
      <c r="D70" s="44">
        <v>0</v>
      </c>
    </row>
    <row r="71" spans="1:4" s="16" customFormat="1" x14ac:dyDescent="0.3">
      <c r="A71" s="15">
        <v>65</v>
      </c>
      <c r="B71" s="13" t="s">
        <v>17</v>
      </c>
      <c r="C71" s="33" t="s">
        <v>31</v>
      </c>
      <c r="D71" s="39">
        <v>1874605.72</v>
      </c>
    </row>
    <row r="72" spans="1:4" s="16" customFormat="1" x14ac:dyDescent="0.3">
      <c r="A72" s="15">
        <v>66</v>
      </c>
      <c r="B72" s="13" t="s">
        <v>17</v>
      </c>
      <c r="C72" s="33" t="s">
        <v>80</v>
      </c>
      <c r="D72" s="39">
        <v>373457.09</v>
      </c>
    </row>
    <row r="73" spans="1:4" s="16" customFormat="1" x14ac:dyDescent="0.3">
      <c r="A73" s="15">
        <v>67</v>
      </c>
      <c r="B73" s="13" t="s">
        <v>17</v>
      </c>
      <c r="C73" s="33" t="s">
        <v>34</v>
      </c>
      <c r="D73" s="44">
        <v>0</v>
      </c>
    </row>
    <row r="74" spans="1:4" s="16" customFormat="1" x14ac:dyDescent="0.3">
      <c r="A74" s="15">
        <v>68</v>
      </c>
      <c r="B74" s="13" t="s">
        <v>17</v>
      </c>
      <c r="C74" s="33" t="s">
        <v>79</v>
      </c>
      <c r="D74" s="39">
        <v>7638702.5683000004</v>
      </c>
    </row>
    <row r="75" spans="1:4" s="16" customFormat="1" x14ac:dyDescent="0.3">
      <c r="A75" s="15">
        <v>69</v>
      </c>
      <c r="B75" s="13" t="s">
        <v>17</v>
      </c>
      <c r="C75" s="33" t="s">
        <v>81</v>
      </c>
      <c r="D75" s="39">
        <v>6665603.0199999996</v>
      </c>
    </row>
    <row r="76" spans="1:4" s="16" customFormat="1" x14ac:dyDescent="0.3">
      <c r="A76" s="15">
        <v>70</v>
      </c>
      <c r="B76" s="13" t="s">
        <v>17</v>
      </c>
      <c r="C76" s="33" t="s">
        <v>77</v>
      </c>
      <c r="D76" s="39">
        <v>8195943.0199999996</v>
      </c>
    </row>
    <row r="77" spans="1:4" s="16" customFormat="1" x14ac:dyDescent="0.3">
      <c r="A77" s="15">
        <v>71</v>
      </c>
      <c r="B77" s="13" t="s">
        <v>17</v>
      </c>
      <c r="C77" s="33" t="s">
        <v>24</v>
      </c>
      <c r="D77" s="39">
        <v>219572.16999999993</v>
      </c>
    </row>
    <row r="78" spans="1:4" s="16" customFormat="1" x14ac:dyDescent="0.3">
      <c r="A78" s="15">
        <v>72</v>
      </c>
      <c r="B78" s="13" t="s">
        <v>17</v>
      </c>
      <c r="C78" s="33" t="s">
        <v>120</v>
      </c>
      <c r="D78" s="39">
        <v>296418.49</v>
      </c>
    </row>
    <row r="79" spans="1:4" s="16" customFormat="1" x14ac:dyDescent="0.3">
      <c r="A79" s="15">
        <v>73</v>
      </c>
      <c r="B79" s="13" t="s">
        <v>17</v>
      </c>
      <c r="C79" s="33" t="s">
        <v>119</v>
      </c>
      <c r="D79" s="39">
        <v>4515283.05</v>
      </c>
    </row>
    <row r="80" spans="1:4" s="16" customFormat="1" x14ac:dyDescent="0.3">
      <c r="A80" s="15">
        <v>74</v>
      </c>
      <c r="B80" s="13" t="s">
        <v>17</v>
      </c>
      <c r="C80" s="33" t="s">
        <v>121</v>
      </c>
      <c r="D80" s="39">
        <v>2903487.11</v>
      </c>
    </row>
    <row r="81" spans="1:4" s="16" customFormat="1" x14ac:dyDescent="0.3">
      <c r="A81" s="15">
        <v>75</v>
      </c>
      <c r="B81" s="13" t="s">
        <v>65</v>
      </c>
      <c r="C81" s="33" t="s">
        <v>31</v>
      </c>
      <c r="D81" s="39">
        <v>1754883.11</v>
      </c>
    </row>
    <row r="82" spans="1:4" s="16" customFormat="1" x14ac:dyDescent="0.3">
      <c r="A82" s="15">
        <v>76</v>
      </c>
      <c r="B82" s="13" t="s">
        <v>65</v>
      </c>
      <c r="C82" s="33" t="s">
        <v>80</v>
      </c>
      <c r="D82" s="39">
        <v>6495827.2699999996</v>
      </c>
    </row>
    <row r="83" spans="1:4" s="16" customFormat="1" x14ac:dyDescent="0.3">
      <c r="A83" s="15">
        <v>77</v>
      </c>
      <c r="B83" s="13" t="s">
        <v>65</v>
      </c>
      <c r="C83" s="33" t="s">
        <v>34</v>
      </c>
      <c r="D83" s="39">
        <v>1217122.8899999997</v>
      </c>
    </row>
    <row r="84" spans="1:4" s="16" customFormat="1" x14ac:dyDescent="0.3">
      <c r="A84" s="15">
        <v>78</v>
      </c>
      <c r="B84" s="13" t="s">
        <v>65</v>
      </c>
      <c r="C84" s="33" t="s">
        <v>79</v>
      </c>
      <c r="D84" s="39">
        <v>2033884.21</v>
      </c>
    </row>
    <row r="85" spans="1:4" s="16" customFormat="1" x14ac:dyDescent="0.3">
      <c r="A85" s="15">
        <v>79</v>
      </c>
      <c r="B85" s="13" t="s">
        <v>65</v>
      </c>
      <c r="C85" s="33" t="s">
        <v>81</v>
      </c>
      <c r="D85" s="39">
        <v>1064503.1000000003</v>
      </c>
    </row>
    <row r="86" spans="1:4" s="16" customFormat="1" x14ac:dyDescent="0.3">
      <c r="A86" s="15">
        <v>80</v>
      </c>
      <c r="B86" s="13" t="s">
        <v>65</v>
      </c>
      <c r="C86" s="33" t="s">
        <v>78</v>
      </c>
      <c r="D86" s="44">
        <v>0</v>
      </c>
    </row>
    <row r="87" spans="1:4" s="16" customFormat="1" x14ac:dyDescent="0.3">
      <c r="A87" s="15">
        <v>81</v>
      </c>
      <c r="B87" s="13" t="s">
        <v>65</v>
      </c>
      <c r="C87" s="33" t="s">
        <v>77</v>
      </c>
      <c r="D87" s="39">
        <v>1458913.47</v>
      </c>
    </row>
    <row r="88" spans="1:4" s="16" customFormat="1" x14ac:dyDescent="0.3">
      <c r="A88" s="15">
        <v>82</v>
      </c>
      <c r="B88" s="13" t="s">
        <v>65</v>
      </c>
      <c r="C88" s="33" t="s">
        <v>24</v>
      </c>
      <c r="D88" s="39">
        <v>11876.069999999891</v>
      </c>
    </row>
    <row r="89" spans="1:4" s="16" customFormat="1" x14ac:dyDescent="0.3">
      <c r="A89" s="15">
        <v>83</v>
      </c>
      <c r="B89" s="13" t="s">
        <v>65</v>
      </c>
      <c r="C89" s="33" t="s">
        <v>120</v>
      </c>
      <c r="D89" s="39">
        <v>215499.64</v>
      </c>
    </row>
    <row r="90" spans="1:4" s="16" customFormat="1" x14ac:dyDescent="0.3">
      <c r="A90" s="15">
        <v>84</v>
      </c>
      <c r="B90" s="13" t="s">
        <v>26</v>
      </c>
      <c r="C90" s="33" t="s">
        <v>31</v>
      </c>
      <c r="D90" s="39">
        <v>1095500.6499999999</v>
      </c>
    </row>
    <row r="91" spans="1:4" s="16" customFormat="1" x14ac:dyDescent="0.3">
      <c r="A91" s="15">
        <v>85</v>
      </c>
      <c r="B91" s="13" t="s">
        <v>26</v>
      </c>
      <c r="C91" s="33" t="s">
        <v>80</v>
      </c>
      <c r="D91" s="44">
        <v>0</v>
      </c>
    </row>
    <row r="92" spans="1:4" s="16" customFormat="1" x14ac:dyDescent="0.3">
      <c r="A92" s="15">
        <v>86</v>
      </c>
      <c r="B92" s="13" t="s">
        <v>26</v>
      </c>
      <c r="C92" s="33" t="s">
        <v>34</v>
      </c>
      <c r="D92" s="89">
        <v>160362.84</v>
      </c>
    </row>
    <row r="93" spans="1:4" s="16" customFormat="1" x14ac:dyDescent="0.3">
      <c r="A93" s="15">
        <v>87</v>
      </c>
      <c r="B93" s="13" t="s">
        <v>26</v>
      </c>
      <c r="C93" s="33" t="s">
        <v>79</v>
      </c>
      <c r="D93" s="44">
        <v>0</v>
      </c>
    </row>
    <row r="94" spans="1:4" s="16" customFormat="1" x14ac:dyDescent="0.3">
      <c r="A94" s="15">
        <v>88</v>
      </c>
      <c r="B94" s="13" t="s">
        <v>26</v>
      </c>
      <c r="C94" s="33" t="s">
        <v>81</v>
      </c>
      <c r="D94" s="44">
        <v>0</v>
      </c>
    </row>
    <row r="95" spans="1:4" s="16" customFormat="1" x14ac:dyDescent="0.3">
      <c r="A95" s="15">
        <v>89</v>
      </c>
      <c r="B95" s="13" t="s">
        <v>26</v>
      </c>
      <c r="C95" s="33" t="s">
        <v>78</v>
      </c>
      <c r="D95" s="42">
        <v>4984.9900000011548</v>
      </c>
    </row>
    <row r="96" spans="1:4" s="16" customFormat="1" x14ac:dyDescent="0.3">
      <c r="A96" s="15">
        <v>90</v>
      </c>
      <c r="B96" s="13" t="s">
        <v>26</v>
      </c>
      <c r="C96" s="33" t="s">
        <v>77</v>
      </c>
      <c r="D96" s="44">
        <v>0</v>
      </c>
    </row>
    <row r="97" spans="1:4" s="16" customFormat="1" x14ac:dyDescent="0.3">
      <c r="A97" s="15">
        <v>91</v>
      </c>
      <c r="B97" s="13" t="s">
        <v>26</v>
      </c>
      <c r="C97" s="33" t="s">
        <v>24</v>
      </c>
      <c r="D97" s="42">
        <v>1007892.5300000007</v>
      </c>
    </row>
    <row r="98" spans="1:4" s="16" customFormat="1" x14ac:dyDescent="0.3">
      <c r="A98" s="15">
        <v>92</v>
      </c>
      <c r="B98" s="13" t="s">
        <v>26</v>
      </c>
      <c r="C98" s="33" t="s">
        <v>120</v>
      </c>
      <c r="D98" s="57">
        <v>4117064.18</v>
      </c>
    </row>
    <row r="99" spans="1:4" s="16" customFormat="1" x14ac:dyDescent="0.3">
      <c r="A99" s="15">
        <v>93</v>
      </c>
      <c r="B99" s="13" t="s">
        <v>26</v>
      </c>
      <c r="C99" s="33" t="s">
        <v>27</v>
      </c>
      <c r="D99" s="39">
        <v>84094.39</v>
      </c>
    </row>
    <row r="100" spans="1:4" s="16" customFormat="1" x14ac:dyDescent="0.3">
      <c r="A100" s="15">
        <v>94</v>
      </c>
      <c r="B100" s="13" t="s">
        <v>25</v>
      </c>
      <c r="C100" s="33" t="s">
        <v>31</v>
      </c>
      <c r="D100" s="44">
        <v>0</v>
      </c>
    </row>
    <row r="101" spans="1:4" s="16" customFormat="1" x14ac:dyDescent="0.3">
      <c r="A101" s="15">
        <v>95</v>
      </c>
      <c r="B101" s="13" t="s">
        <v>25</v>
      </c>
      <c r="C101" s="33" t="s">
        <v>80</v>
      </c>
      <c r="D101" s="44">
        <v>0</v>
      </c>
    </row>
    <row r="102" spans="1:4" s="16" customFormat="1" x14ac:dyDescent="0.3">
      <c r="A102" s="15">
        <v>96</v>
      </c>
      <c r="B102" s="13" t="s">
        <v>25</v>
      </c>
      <c r="C102" s="33" t="s">
        <v>34</v>
      </c>
      <c r="D102" s="44">
        <v>0</v>
      </c>
    </row>
    <row r="103" spans="1:4" s="16" customFormat="1" x14ac:dyDescent="0.3">
      <c r="A103" s="15">
        <v>97</v>
      </c>
      <c r="B103" s="13" t="s">
        <v>25</v>
      </c>
      <c r="C103" s="33" t="s">
        <v>79</v>
      </c>
      <c r="D103" s="44">
        <v>0</v>
      </c>
    </row>
    <row r="104" spans="1:4" s="16" customFormat="1" x14ac:dyDescent="0.3">
      <c r="A104" s="15">
        <v>98</v>
      </c>
      <c r="B104" s="13" t="s">
        <v>25</v>
      </c>
      <c r="C104" s="33" t="s">
        <v>81</v>
      </c>
      <c r="D104" s="44">
        <v>0</v>
      </c>
    </row>
    <row r="105" spans="1:4" s="16" customFormat="1" x14ac:dyDescent="0.3">
      <c r="A105" s="15">
        <v>99</v>
      </c>
      <c r="B105" s="13" t="s">
        <v>25</v>
      </c>
      <c r="C105" s="33" t="s">
        <v>78</v>
      </c>
      <c r="D105" s="44">
        <v>0</v>
      </c>
    </row>
    <row r="106" spans="1:4" s="16" customFormat="1" x14ac:dyDescent="0.3">
      <c r="A106" s="15">
        <v>100</v>
      </c>
      <c r="B106" s="13" t="s">
        <v>25</v>
      </c>
      <c r="C106" s="33" t="s">
        <v>77</v>
      </c>
      <c r="D106" s="44">
        <v>0</v>
      </c>
    </row>
    <row r="107" spans="1:4" s="16" customFormat="1" x14ac:dyDescent="0.3">
      <c r="A107" s="15">
        <v>101</v>
      </c>
      <c r="B107" s="13" t="s">
        <v>25</v>
      </c>
      <c r="C107" s="33" t="s">
        <v>24</v>
      </c>
      <c r="D107" s="44">
        <v>0</v>
      </c>
    </row>
    <row r="108" spans="1:4" s="16" customFormat="1" x14ac:dyDescent="0.3">
      <c r="A108" s="15">
        <v>102</v>
      </c>
      <c r="B108" s="13" t="s">
        <v>25</v>
      </c>
      <c r="C108" s="33" t="s">
        <v>120</v>
      </c>
      <c r="D108" s="44">
        <v>0</v>
      </c>
    </row>
    <row r="109" spans="1:4" s="16" customFormat="1" x14ac:dyDescent="0.3">
      <c r="A109" s="15">
        <v>103</v>
      </c>
      <c r="B109" s="13" t="s">
        <v>43</v>
      </c>
      <c r="C109" s="33" t="s">
        <v>31</v>
      </c>
      <c r="D109" s="44">
        <v>0</v>
      </c>
    </row>
    <row r="110" spans="1:4" s="16" customFormat="1" x14ac:dyDescent="0.3">
      <c r="A110" s="15">
        <v>104</v>
      </c>
      <c r="B110" s="13" t="s">
        <v>43</v>
      </c>
      <c r="C110" s="33" t="s">
        <v>80</v>
      </c>
      <c r="D110" s="39">
        <v>1528684.61</v>
      </c>
    </row>
    <row r="111" spans="1:4" s="16" customFormat="1" x14ac:dyDescent="0.3">
      <c r="A111" s="15">
        <v>105</v>
      </c>
      <c r="B111" s="13" t="s">
        <v>43</v>
      </c>
      <c r="C111" s="13" t="s">
        <v>34</v>
      </c>
      <c r="D111" s="44">
        <v>0</v>
      </c>
    </row>
    <row r="112" spans="1:4" s="16" customFormat="1" x14ac:dyDescent="0.3">
      <c r="A112" s="15">
        <v>106</v>
      </c>
      <c r="B112" s="13" t="s">
        <v>43</v>
      </c>
      <c r="C112" s="33" t="s">
        <v>79</v>
      </c>
      <c r="D112" s="39">
        <v>191606.73</v>
      </c>
    </row>
    <row r="113" spans="1:4" s="16" customFormat="1" x14ac:dyDescent="0.3">
      <c r="A113" s="15">
        <v>107</v>
      </c>
      <c r="B113" s="13" t="s">
        <v>43</v>
      </c>
      <c r="C113" s="33" t="s">
        <v>81</v>
      </c>
      <c r="D113" s="44">
        <v>0</v>
      </c>
    </row>
    <row r="114" spans="1:4" s="16" customFormat="1" x14ac:dyDescent="0.3">
      <c r="A114" s="15">
        <v>108</v>
      </c>
      <c r="B114" s="13" t="s">
        <v>43</v>
      </c>
      <c r="C114" s="33" t="s">
        <v>78</v>
      </c>
      <c r="D114" s="44">
        <v>0</v>
      </c>
    </row>
    <row r="115" spans="1:4" s="16" customFormat="1" x14ac:dyDescent="0.3">
      <c r="A115" s="15">
        <v>109</v>
      </c>
      <c r="B115" s="13" t="s">
        <v>43</v>
      </c>
      <c r="C115" s="33" t="s">
        <v>77</v>
      </c>
      <c r="D115" s="39">
        <v>828158.41</v>
      </c>
    </row>
    <row r="116" spans="1:4" s="16" customFormat="1" x14ac:dyDescent="0.3">
      <c r="A116" s="15">
        <v>110</v>
      </c>
      <c r="B116" s="13" t="s">
        <v>43</v>
      </c>
      <c r="C116" s="33" t="s">
        <v>24</v>
      </c>
      <c r="D116" s="44">
        <v>0</v>
      </c>
    </row>
    <row r="117" spans="1:4" s="16" customFormat="1" x14ac:dyDescent="0.3">
      <c r="A117" s="15">
        <v>111</v>
      </c>
      <c r="B117" s="13" t="s">
        <v>43</v>
      </c>
      <c r="C117" s="33" t="s">
        <v>120</v>
      </c>
      <c r="D117" s="39">
        <v>216578.31</v>
      </c>
    </row>
    <row r="118" spans="1:4" s="16" customFormat="1" x14ac:dyDescent="0.3">
      <c r="A118" s="15">
        <v>112</v>
      </c>
      <c r="B118" s="13" t="s">
        <v>43</v>
      </c>
      <c r="C118" s="33" t="s">
        <v>44</v>
      </c>
      <c r="D118" s="39">
        <v>1308359.78</v>
      </c>
    </row>
    <row r="119" spans="1:4" s="16" customFormat="1" x14ac:dyDescent="0.3">
      <c r="A119" s="15">
        <v>113</v>
      </c>
      <c r="B119" s="13" t="s">
        <v>43</v>
      </c>
      <c r="C119" s="33" t="s">
        <v>89</v>
      </c>
      <c r="D119" s="44">
        <v>0</v>
      </c>
    </row>
    <row r="120" spans="1:4" s="16" customFormat="1" x14ac:dyDescent="0.3">
      <c r="A120" s="15">
        <v>114</v>
      </c>
      <c r="B120" s="13" t="s">
        <v>41</v>
      </c>
      <c r="C120" s="33" t="s">
        <v>31</v>
      </c>
      <c r="D120" s="44">
        <v>0</v>
      </c>
    </row>
    <row r="121" spans="1:4" s="16" customFormat="1" x14ac:dyDescent="0.3">
      <c r="A121" s="15">
        <v>115</v>
      </c>
      <c r="B121" s="13" t="s">
        <v>41</v>
      </c>
      <c r="C121" s="33" t="s">
        <v>80</v>
      </c>
      <c r="D121" s="44">
        <v>0</v>
      </c>
    </row>
    <row r="122" spans="1:4" s="16" customFormat="1" x14ac:dyDescent="0.3">
      <c r="A122" s="15">
        <v>116</v>
      </c>
      <c r="B122" s="13" t="s">
        <v>41</v>
      </c>
      <c r="C122" s="33" t="s">
        <v>34</v>
      </c>
      <c r="D122" s="44">
        <v>0</v>
      </c>
    </row>
    <row r="123" spans="1:4" s="16" customFormat="1" x14ac:dyDescent="0.3">
      <c r="A123" s="15">
        <v>117</v>
      </c>
      <c r="B123" s="13" t="s">
        <v>41</v>
      </c>
      <c r="C123" s="33" t="s">
        <v>79</v>
      </c>
      <c r="D123" s="39">
        <v>4962236.1799999978</v>
      </c>
    </row>
    <row r="124" spans="1:4" s="16" customFormat="1" x14ac:dyDescent="0.3">
      <c r="A124" s="15">
        <v>118</v>
      </c>
      <c r="B124" s="13" t="s">
        <v>41</v>
      </c>
      <c r="C124" s="33" t="s">
        <v>81</v>
      </c>
      <c r="D124" s="44">
        <v>0</v>
      </c>
    </row>
    <row r="125" spans="1:4" s="16" customFormat="1" x14ac:dyDescent="0.3">
      <c r="A125" s="15">
        <v>119</v>
      </c>
      <c r="B125" s="13" t="s">
        <v>41</v>
      </c>
      <c r="C125" s="33" t="s">
        <v>78</v>
      </c>
      <c r="D125" s="39">
        <v>434247.61000000127</v>
      </c>
    </row>
    <row r="126" spans="1:4" s="16" customFormat="1" x14ac:dyDescent="0.3">
      <c r="A126" s="15">
        <v>120</v>
      </c>
      <c r="B126" s="13" t="s">
        <v>41</v>
      </c>
      <c r="C126" s="33" t="s">
        <v>77</v>
      </c>
      <c r="D126" s="39">
        <v>3978654.3209999986</v>
      </c>
    </row>
    <row r="127" spans="1:4" s="16" customFormat="1" x14ac:dyDescent="0.3">
      <c r="A127" s="15">
        <v>121</v>
      </c>
      <c r="B127" s="13" t="s">
        <v>41</v>
      </c>
      <c r="C127" s="33" t="s">
        <v>24</v>
      </c>
      <c r="D127" s="39">
        <v>1523434.3499999996</v>
      </c>
    </row>
    <row r="128" spans="1:4" s="16" customFormat="1" x14ac:dyDescent="0.3">
      <c r="A128" s="15">
        <v>122</v>
      </c>
      <c r="B128" s="13" t="s">
        <v>41</v>
      </c>
      <c r="C128" s="33" t="s">
        <v>120</v>
      </c>
      <c r="D128" s="44">
        <v>0</v>
      </c>
    </row>
    <row r="129" spans="1:4" s="16" customFormat="1" x14ac:dyDescent="0.3">
      <c r="A129" s="15">
        <v>123</v>
      </c>
      <c r="B129" s="13" t="s">
        <v>41</v>
      </c>
      <c r="C129" s="33" t="s">
        <v>83</v>
      </c>
      <c r="D129" s="44">
        <v>0</v>
      </c>
    </row>
    <row r="130" spans="1:4" s="16" customFormat="1" x14ac:dyDescent="0.3">
      <c r="A130" s="15">
        <v>124</v>
      </c>
      <c r="B130" s="13" t="s">
        <v>41</v>
      </c>
      <c r="C130" s="33" t="s">
        <v>84</v>
      </c>
      <c r="D130" s="44">
        <v>0</v>
      </c>
    </row>
    <row r="131" spans="1:4" s="16" customFormat="1" x14ac:dyDescent="0.3">
      <c r="A131" s="15">
        <v>125</v>
      </c>
      <c r="B131" s="13" t="s">
        <v>53</v>
      </c>
      <c r="C131" s="33" t="s">
        <v>31</v>
      </c>
      <c r="D131" s="44">
        <v>0</v>
      </c>
    </row>
    <row r="132" spans="1:4" s="16" customFormat="1" x14ac:dyDescent="0.3">
      <c r="A132" s="15">
        <v>126</v>
      </c>
      <c r="B132" s="13" t="s">
        <v>53</v>
      </c>
      <c r="C132" s="33" t="s">
        <v>80</v>
      </c>
      <c r="D132" s="44">
        <v>0</v>
      </c>
    </row>
    <row r="133" spans="1:4" s="16" customFormat="1" x14ac:dyDescent="0.3">
      <c r="A133" s="15">
        <v>127</v>
      </c>
      <c r="B133" s="13" t="s">
        <v>53</v>
      </c>
      <c r="C133" s="33" t="s">
        <v>34</v>
      </c>
      <c r="D133" s="44">
        <v>0</v>
      </c>
    </row>
    <row r="134" spans="1:4" s="16" customFormat="1" x14ac:dyDescent="0.3">
      <c r="A134" s="15">
        <v>128</v>
      </c>
      <c r="B134" s="13" t="s">
        <v>53</v>
      </c>
      <c r="C134" s="33" t="s">
        <v>79</v>
      </c>
      <c r="D134" s="44">
        <v>0</v>
      </c>
    </row>
    <row r="135" spans="1:4" s="16" customFormat="1" x14ac:dyDescent="0.3">
      <c r="A135" s="15">
        <v>129</v>
      </c>
      <c r="B135" s="13" t="s">
        <v>53</v>
      </c>
      <c r="C135" s="33" t="s">
        <v>81</v>
      </c>
      <c r="D135" s="44">
        <v>0</v>
      </c>
    </row>
    <row r="136" spans="1:4" s="16" customFormat="1" x14ac:dyDescent="0.3">
      <c r="A136" s="15">
        <v>130</v>
      </c>
      <c r="B136" s="13" t="s">
        <v>53</v>
      </c>
      <c r="C136" s="33" t="s">
        <v>78</v>
      </c>
      <c r="D136" s="44">
        <v>0</v>
      </c>
    </row>
    <row r="137" spans="1:4" s="16" customFormat="1" x14ac:dyDescent="0.3">
      <c r="A137" s="15">
        <v>131</v>
      </c>
      <c r="B137" s="13" t="s">
        <v>53</v>
      </c>
      <c r="C137" s="33" t="s">
        <v>77</v>
      </c>
      <c r="D137" s="39">
        <v>59353.580000000075</v>
      </c>
    </row>
    <row r="138" spans="1:4" s="16" customFormat="1" x14ac:dyDescent="0.3">
      <c r="A138" s="15">
        <v>132</v>
      </c>
      <c r="B138" s="13" t="s">
        <v>53</v>
      </c>
      <c r="C138" s="33" t="s">
        <v>24</v>
      </c>
      <c r="D138" s="39">
        <v>506649.72000000137</v>
      </c>
    </row>
    <row r="139" spans="1:4" s="26" customFormat="1" x14ac:dyDescent="0.3">
      <c r="A139" s="15">
        <v>133</v>
      </c>
      <c r="B139" s="13" t="s">
        <v>53</v>
      </c>
      <c r="C139" s="33" t="s">
        <v>120</v>
      </c>
      <c r="D139" s="39">
        <v>158678.68000000005</v>
      </c>
    </row>
    <row r="140" spans="1:4" s="26" customFormat="1" x14ac:dyDescent="0.3">
      <c r="A140" s="15">
        <v>134</v>
      </c>
      <c r="B140" s="13" t="s">
        <v>42</v>
      </c>
      <c r="C140" s="33" t="s">
        <v>31</v>
      </c>
      <c r="D140" s="44">
        <v>0</v>
      </c>
    </row>
    <row r="141" spans="1:4" s="26" customFormat="1" x14ac:dyDescent="0.3">
      <c r="A141" s="15">
        <v>135</v>
      </c>
      <c r="B141" s="13" t="s">
        <v>42</v>
      </c>
      <c r="C141" s="33" t="s">
        <v>80</v>
      </c>
      <c r="D141" s="44">
        <v>0</v>
      </c>
    </row>
    <row r="142" spans="1:4" s="26" customFormat="1" x14ac:dyDescent="0.3">
      <c r="A142" s="15">
        <v>136</v>
      </c>
      <c r="B142" s="13" t="s">
        <v>42</v>
      </c>
      <c r="C142" s="33" t="s">
        <v>34</v>
      </c>
      <c r="D142" s="44">
        <v>0</v>
      </c>
    </row>
    <row r="143" spans="1:4" s="26" customFormat="1" x14ac:dyDescent="0.3">
      <c r="A143" s="15">
        <v>137</v>
      </c>
      <c r="B143" s="13" t="s">
        <v>42</v>
      </c>
      <c r="C143" s="33" t="s">
        <v>79</v>
      </c>
      <c r="D143" s="43">
        <v>2005741.98</v>
      </c>
    </row>
    <row r="144" spans="1:4" s="26" customFormat="1" x14ac:dyDescent="0.3">
      <c r="A144" s="15">
        <v>138</v>
      </c>
      <c r="B144" s="13" t="s">
        <v>42</v>
      </c>
      <c r="C144" s="33" t="s">
        <v>81</v>
      </c>
      <c r="D144" s="44">
        <v>0</v>
      </c>
    </row>
    <row r="145" spans="1:4" s="26" customFormat="1" x14ac:dyDescent="0.3">
      <c r="A145" s="15">
        <v>139</v>
      </c>
      <c r="B145" s="13" t="s">
        <v>42</v>
      </c>
      <c r="C145" s="33" t="s">
        <v>78</v>
      </c>
      <c r="D145" s="44">
        <v>0</v>
      </c>
    </row>
    <row r="146" spans="1:4" s="26" customFormat="1" x14ac:dyDescent="0.3">
      <c r="A146" s="15">
        <v>140</v>
      </c>
      <c r="B146" s="13" t="s">
        <v>42</v>
      </c>
      <c r="C146" s="33" t="s">
        <v>77</v>
      </c>
      <c r="D146" s="44">
        <v>0</v>
      </c>
    </row>
    <row r="147" spans="1:4" s="26" customFormat="1" x14ac:dyDescent="0.3">
      <c r="A147" s="15">
        <v>141</v>
      </c>
      <c r="B147" s="13" t="s">
        <v>42</v>
      </c>
      <c r="C147" s="33" t="s">
        <v>120</v>
      </c>
      <c r="D147" s="44">
        <v>0</v>
      </c>
    </row>
    <row r="148" spans="1:4" x14ac:dyDescent="0.3">
      <c r="A148" s="45"/>
      <c r="B148" s="14" t="s">
        <v>107</v>
      </c>
      <c r="C148" s="46"/>
      <c r="D148" s="47">
        <f>SUM(D7:D147)</f>
        <v>127514647.8895732</v>
      </c>
    </row>
  </sheetData>
  <mergeCells count="3">
    <mergeCell ref="B1:D1"/>
    <mergeCell ref="B2:D2"/>
    <mergeCell ref="B3:D3"/>
  </mergeCells>
  <printOptions horizontalCentered="1"/>
  <pageMargins left="0" right="0" top="2.3622047244094491" bottom="0.74803149606299213" header="0.31496062992125984" footer="0.31496062992125984"/>
  <pageSetup paperSize="121" scale="65" fitToWidth="0" fitToHeight="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151"/>
  <sheetViews>
    <sheetView tabSelected="1" view="pageBreakPreview" topLeftCell="A52" zoomScale="60" zoomScaleNormal="85" workbookViewId="0">
      <selection activeCell="L20" sqref="L20"/>
    </sheetView>
  </sheetViews>
  <sheetFormatPr baseColWidth="10" defaultColWidth="11.44140625" defaultRowHeight="14.4" x14ac:dyDescent="0.3"/>
  <cols>
    <col min="1" max="1" width="22.109375" style="87" bestFit="1" customWidth="1"/>
    <col min="2" max="2" width="47" style="87" bestFit="1" customWidth="1"/>
    <col min="3" max="3" width="28.77734375" style="58" bestFit="1" customWidth="1"/>
    <col min="4" max="5" width="15.109375" style="58" bestFit="1" customWidth="1"/>
    <col min="6" max="6" width="19.88671875" style="58" customWidth="1"/>
    <col min="7" max="7" width="26" style="58" customWidth="1"/>
    <col min="8" max="8" width="16.109375" style="58" customWidth="1"/>
    <col min="9" max="9" width="18.21875" style="58" customWidth="1"/>
    <col min="10" max="10" width="14.109375" style="58" customWidth="1"/>
    <col min="11" max="11" width="15.109375" style="58" customWidth="1"/>
    <col min="12" max="12" width="14.33203125" style="58" customWidth="1"/>
    <col min="13" max="14" width="20.6640625" style="58" customWidth="1"/>
    <col min="15" max="15" width="13.88671875" style="58" customWidth="1"/>
    <col min="16" max="16" width="15.109375" style="58" customWidth="1"/>
    <col min="17" max="17" width="14.33203125" style="58" customWidth="1"/>
    <col min="18" max="18" width="21.5546875" style="58" customWidth="1"/>
    <col min="19" max="19" width="20.6640625" style="58" customWidth="1"/>
    <col min="20" max="21" width="15.109375" style="58" customWidth="1"/>
    <col min="22" max="22" width="14.33203125" style="58" customWidth="1"/>
    <col min="23" max="23" width="21.5546875" style="58" customWidth="1"/>
    <col min="24" max="24" width="15.5546875" style="58" customWidth="1"/>
    <col min="25" max="25" width="15.77734375" style="58" customWidth="1"/>
    <col min="26" max="26" width="17.33203125" style="58" customWidth="1"/>
    <col min="27" max="27" width="15.88671875" style="58" customWidth="1"/>
    <col min="28" max="28" width="23.88671875" style="58" customWidth="1"/>
    <col min="29" max="29" width="18.6640625" style="58" bestFit="1" customWidth="1"/>
    <col min="30" max="16384" width="11.44140625" style="58"/>
  </cols>
  <sheetData>
    <row r="1" spans="1:32" ht="21" x14ac:dyDescent="0.3">
      <c r="A1" s="96" t="s">
        <v>76</v>
      </c>
      <c r="B1" s="96"/>
      <c r="C1" s="96"/>
      <c r="D1" s="96"/>
      <c r="E1" s="96"/>
      <c r="F1" s="96"/>
      <c r="G1" s="96"/>
      <c r="H1" s="96"/>
      <c r="I1" s="96"/>
      <c r="J1" s="96"/>
      <c r="K1" s="96"/>
      <c r="L1" s="96"/>
      <c r="M1" s="96"/>
      <c r="N1" s="96"/>
      <c r="O1" s="96"/>
      <c r="P1" s="96"/>
      <c r="Q1" s="96"/>
      <c r="R1" s="96"/>
      <c r="S1" s="96"/>
      <c r="T1" s="96"/>
      <c r="U1" s="96"/>
      <c r="V1" s="96"/>
      <c r="W1" s="96"/>
      <c r="X1" s="96"/>
      <c r="Y1" s="96"/>
      <c r="Z1" s="96"/>
      <c r="AA1" s="96"/>
      <c r="AB1" s="96"/>
      <c r="AC1" s="96"/>
    </row>
    <row r="2" spans="1:32" ht="21" x14ac:dyDescent="0.3">
      <c r="A2" s="96" t="s">
        <v>217</v>
      </c>
      <c r="B2" s="96"/>
      <c r="C2" s="96"/>
      <c r="D2" s="96"/>
      <c r="E2" s="96"/>
      <c r="F2" s="96"/>
      <c r="G2" s="96"/>
      <c r="H2" s="96"/>
      <c r="I2" s="96"/>
      <c r="J2" s="96"/>
      <c r="K2" s="96"/>
      <c r="L2" s="96"/>
      <c r="M2" s="96"/>
      <c r="N2" s="96"/>
      <c r="O2" s="96"/>
      <c r="P2" s="96"/>
      <c r="Q2" s="96"/>
      <c r="R2" s="96"/>
      <c r="S2" s="96"/>
      <c r="T2" s="96"/>
      <c r="U2" s="96"/>
      <c r="V2" s="96"/>
      <c r="W2" s="96"/>
      <c r="X2" s="96"/>
      <c r="Y2" s="96"/>
      <c r="Z2" s="96"/>
      <c r="AA2" s="96"/>
      <c r="AB2" s="96"/>
      <c r="AC2" s="96"/>
    </row>
    <row r="3" spans="1:32" ht="21" x14ac:dyDescent="0.3">
      <c r="A3" s="96" t="s">
        <v>218</v>
      </c>
      <c r="B3" s="96"/>
      <c r="C3" s="96"/>
      <c r="D3" s="96"/>
      <c r="E3" s="96"/>
      <c r="F3" s="96"/>
      <c r="G3" s="96"/>
      <c r="H3" s="96"/>
      <c r="I3" s="96"/>
      <c r="J3" s="96"/>
      <c r="K3" s="96"/>
      <c r="L3" s="96"/>
      <c r="M3" s="96"/>
      <c r="N3" s="96"/>
      <c r="O3" s="96"/>
      <c r="P3" s="96"/>
      <c r="Q3" s="96"/>
      <c r="R3" s="96"/>
      <c r="S3" s="96"/>
      <c r="T3" s="96"/>
      <c r="U3" s="96"/>
      <c r="V3" s="96"/>
      <c r="W3" s="96"/>
      <c r="X3" s="96"/>
      <c r="Y3" s="96"/>
      <c r="Z3" s="96"/>
      <c r="AA3" s="96"/>
      <c r="AB3" s="96"/>
      <c r="AC3" s="96"/>
    </row>
    <row r="4" spans="1:32" ht="21" x14ac:dyDescent="0.3">
      <c r="A4" s="96"/>
      <c r="B4" s="96"/>
      <c r="C4" s="96"/>
      <c r="D4" s="96"/>
      <c r="E4" s="96"/>
      <c r="F4" s="96"/>
      <c r="G4" s="96"/>
      <c r="H4" s="96"/>
      <c r="I4" s="96"/>
      <c r="J4" s="96"/>
      <c r="K4" s="96"/>
      <c r="L4" s="96"/>
      <c r="M4" s="96"/>
      <c r="N4" s="96"/>
      <c r="O4" s="96"/>
      <c r="P4" s="96"/>
      <c r="Q4" s="96"/>
      <c r="R4" s="96"/>
      <c r="S4" s="96"/>
      <c r="T4" s="96"/>
      <c r="U4" s="96"/>
      <c r="V4" s="96"/>
      <c r="W4" s="96"/>
      <c r="X4" s="96"/>
      <c r="Y4" s="96"/>
      <c r="Z4" s="96"/>
      <c r="AA4" s="96"/>
      <c r="AB4" s="96"/>
      <c r="AC4" s="96"/>
    </row>
    <row r="5" spans="1:32" ht="21" x14ac:dyDescent="0.3">
      <c r="A5" s="59"/>
      <c r="B5" s="59"/>
      <c r="C5" s="59"/>
      <c r="D5" s="59"/>
      <c r="E5" s="59"/>
      <c r="F5" s="59"/>
      <c r="G5" s="59"/>
      <c r="H5" s="59"/>
      <c r="I5" s="59"/>
      <c r="J5" s="59"/>
      <c r="K5" s="59"/>
      <c r="L5" s="59"/>
      <c r="M5" s="59"/>
      <c r="N5" s="59"/>
      <c r="O5" s="59"/>
      <c r="P5" s="59"/>
      <c r="Q5" s="59"/>
      <c r="R5" s="59"/>
      <c r="S5" s="59"/>
      <c r="T5" s="59"/>
      <c r="U5" s="59"/>
      <c r="V5" s="59"/>
      <c r="W5" s="59"/>
      <c r="X5" s="59"/>
      <c r="Y5" s="59"/>
      <c r="Z5" s="59"/>
      <c r="AA5" s="59"/>
      <c r="AB5" s="59"/>
      <c r="AC5" s="59" t="s">
        <v>219</v>
      </c>
    </row>
    <row r="6" spans="1:32" s="60" customFormat="1" ht="21" x14ac:dyDescent="0.3">
      <c r="A6" s="97"/>
      <c r="B6" s="97"/>
      <c r="C6" s="97"/>
      <c r="D6" s="97"/>
      <c r="E6" s="97"/>
      <c r="F6" s="97"/>
      <c r="G6" s="97"/>
      <c r="H6" s="97"/>
      <c r="I6" s="97"/>
      <c r="J6" s="97"/>
      <c r="K6" s="97"/>
      <c r="L6" s="97"/>
      <c r="M6" s="97"/>
      <c r="N6" s="97"/>
      <c r="O6" s="97"/>
      <c r="P6" s="97"/>
      <c r="Q6" s="97"/>
      <c r="R6" s="97"/>
      <c r="S6" s="97"/>
      <c r="T6" s="97"/>
      <c r="U6" s="97"/>
      <c r="V6" s="97"/>
      <c r="W6" s="97"/>
      <c r="X6" s="97"/>
      <c r="Y6" s="97"/>
      <c r="Z6" s="97"/>
      <c r="AA6" s="97"/>
      <c r="AB6" s="97"/>
      <c r="AC6" s="97"/>
    </row>
    <row r="7" spans="1:32" s="61" customFormat="1" ht="13.8" customHeight="1" x14ac:dyDescent="0.3">
      <c r="A7" s="133" t="s">
        <v>287</v>
      </c>
      <c r="B7" s="133" t="s">
        <v>286</v>
      </c>
      <c r="C7" s="95" t="s">
        <v>220</v>
      </c>
      <c r="D7" s="95"/>
      <c r="E7" s="95"/>
      <c r="F7" s="95"/>
      <c r="G7" s="95"/>
      <c r="H7" s="95"/>
      <c r="I7" s="92" t="s">
        <v>221</v>
      </c>
      <c r="J7" s="93"/>
      <c r="K7" s="93"/>
      <c r="L7" s="93"/>
      <c r="M7" s="94"/>
      <c r="N7" s="92" t="s">
        <v>222</v>
      </c>
      <c r="O7" s="93"/>
      <c r="P7" s="93"/>
      <c r="Q7" s="93"/>
      <c r="R7" s="94"/>
      <c r="S7" s="92" t="s">
        <v>223</v>
      </c>
      <c r="T7" s="93"/>
      <c r="U7" s="93"/>
      <c r="V7" s="93"/>
      <c r="W7" s="94"/>
      <c r="X7" s="95" t="s">
        <v>224</v>
      </c>
      <c r="Y7" s="95"/>
      <c r="Z7" s="95"/>
      <c r="AA7" s="95"/>
      <c r="AB7" s="95"/>
      <c r="AC7" s="95"/>
    </row>
    <row r="8" spans="1:32" s="132" customFormat="1" ht="157.80000000000001" customHeight="1" x14ac:dyDescent="0.3">
      <c r="A8" s="134"/>
      <c r="B8" s="134"/>
      <c r="C8" s="131" t="s">
        <v>225</v>
      </c>
      <c r="D8" s="131" t="s">
        <v>226</v>
      </c>
      <c r="E8" s="131" t="s">
        <v>227</v>
      </c>
      <c r="F8" s="131" t="s">
        <v>228</v>
      </c>
      <c r="G8" s="131" t="s">
        <v>229</v>
      </c>
      <c r="H8" s="131" t="s">
        <v>230</v>
      </c>
      <c r="I8" s="131" t="s">
        <v>231</v>
      </c>
      <c r="J8" s="131" t="s">
        <v>232</v>
      </c>
      <c r="K8" s="131" t="s">
        <v>227</v>
      </c>
      <c r="L8" s="131" t="s">
        <v>228</v>
      </c>
      <c r="M8" s="131" t="s">
        <v>229</v>
      </c>
      <c r="N8" s="131" t="s">
        <v>231</v>
      </c>
      <c r="O8" s="131" t="s">
        <v>233</v>
      </c>
      <c r="P8" s="131" t="s">
        <v>227</v>
      </c>
      <c r="Q8" s="131" t="s">
        <v>228</v>
      </c>
      <c r="R8" s="131" t="s">
        <v>229</v>
      </c>
      <c r="S8" s="131" t="s">
        <v>231</v>
      </c>
      <c r="T8" s="131" t="s">
        <v>233</v>
      </c>
      <c r="U8" s="131" t="s">
        <v>227</v>
      </c>
      <c r="V8" s="131" t="s">
        <v>228</v>
      </c>
      <c r="W8" s="131" t="s">
        <v>229</v>
      </c>
      <c r="X8" s="131" t="s">
        <v>234</v>
      </c>
      <c r="Y8" s="131" t="s">
        <v>232</v>
      </c>
      <c r="Z8" s="131" t="s">
        <v>235</v>
      </c>
      <c r="AA8" s="131" t="s">
        <v>228</v>
      </c>
      <c r="AB8" s="131" t="s">
        <v>229</v>
      </c>
      <c r="AC8" s="131" t="s">
        <v>230</v>
      </c>
    </row>
    <row r="9" spans="1:32" s="62" customFormat="1" x14ac:dyDescent="0.3">
      <c r="A9" s="63" t="s">
        <v>236</v>
      </c>
      <c r="B9" s="63" t="s">
        <v>288</v>
      </c>
      <c r="C9" s="64">
        <v>4779899.3499999996</v>
      </c>
      <c r="D9" s="64">
        <f>+E9-F9-G9</f>
        <v>11882022.640000001</v>
      </c>
      <c r="E9" s="64">
        <v>14866945.800000001</v>
      </c>
      <c r="F9" s="64">
        <v>621981.78</v>
      </c>
      <c r="G9" s="64">
        <v>2362941.38</v>
      </c>
      <c r="H9" s="64">
        <f>+C9-D9</f>
        <v>-7102123.290000001</v>
      </c>
      <c r="I9" s="64"/>
      <c r="J9" s="64">
        <f>+K9-L9-M9</f>
        <v>0</v>
      </c>
      <c r="K9" s="64"/>
      <c r="L9" s="64"/>
      <c r="M9" s="64"/>
      <c r="N9" s="64"/>
      <c r="O9" s="64">
        <f>+P9-Q9-R9</f>
        <v>0</v>
      </c>
      <c r="P9" s="64"/>
      <c r="Q9" s="64"/>
      <c r="R9" s="64"/>
      <c r="S9" s="64"/>
      <c r="T9" s="64">
        <f>+U9-V9-W9</f>
        <v>0</v>
      </c>
      <c r="U9" s="64"/>
      <c r="V9" s="64"/>
      <c r="W9" s="64"/>
      <c r="X9" s="64">
        <f t="shared" ref="X9:X72" si="0">+C9</f>
        <v>4779899.3499999996</v>
      </c>
      <c r="Y9" s="65">
        <f t="shared" ref="Y9:Y72" si="1">+Z9-AA9-AB9</f>
        <v>11882022.640000001</v>
      </c>
      <c r="Z9" s="65">
        <f>+E9+K9+P9+U9</f>
        <v>14866945.800000001</v>
      </c>
      <c r="AA9" s="64">
        <f>+F9+L9+Q9+V9</f>
        <v>621981.78</v>
      </c>
      <c r="AB9" s="64">
        <f>+G9+M9+R9+W9</f>
        <v>2362941.38</v>
      </c>
      <c r="AC9" s="64">
        <f>IF(X9-Y9&lt;0,0,X9-Y9)</f>
        <v>0</v>
      </c>
    </row>
    <row r="10" spans="1:32" s="66" customFormat="1" x14ac:dyDescent="0.3">
      <c r="A10" s="63" t="s">
        <v>237</v>
      </c>
      <c r="B10" s="63" t="s">
        <v>288</v>
      </c>
      <c r="C10" s="64">
        <v>6212912.7400000002</v>
      </c>
      <c r="D10" s="64">
        <f t="shared" ref="D10:D15" si="2">+E10-F10-G10</f>
        <v>6349385.4400000013</v>
      </c>
      <c r="E10" s="64">
        <v>21134162.109999999</v>
      </c>
      <c r="F10" s="64">
        <v>5150979.5599999996</v>
      </c>
      <c r="G10" s="64">
        <v>9633797.1099999994</v>
      </c>
      <c r="H10" s="64">
        <f t="shared" ref="H10:H73" si="3">+C10-D10</f>
        <v>-136472.70000000112</v>
      </c>
      <c r="I10" s="64"/>
      <c r="J10" s="64">
        <f t="shared" ref="J10:J73" si="4">+K10-L10-M10</f>
        <v>0</v>
      </c>
      <c r="K10" s="64"/>
      <c r="L10" s="64"/>
      <c r="M10" s="64"/>
      <c r="N10" s="64"/>
      <c r="O10" s="64">
        <f t="shared" ref="O10:O73" si="5">+P10-Q10-R10</f>
        <v>0</v>
      </c>
      <c r="P10" s="64"/>
      <c r="Q10" s="64"/>
      <c r="R10" s="64"/>
      <c r="S10" s="64"/>
      <c r="T10" s="64">
        <f t="shared" ref="T10:T14" si="6">+U10-V10-W10</f>
        <v>0</v>
      </c>
      <c r="U10" s="64"/>
      <c r="V10" s="64"/>
      <c r="W10" s="64"/>
      <c r="X10" s="64">
        <f t="shared" si="0"/>
        <v>6212912.7400000002</v>
      </c>
      <c r="Y10" s="65">
        <f t="shared" si="1"/>
        <v>6349385.4400000013</v>
      </c>
      <c r="Z10" s="65">
        <f t="shared" ref="Z10:AB20" si="7">+E10+K10+P10+U10</f>
        <v>21134162.109999999</v>
      </c>
      <c r="AA10" s="64">
        <f t="shared" si="7"/>
        <v>5150979.5599999996</v>
      </c>
      <c r="AB10" s="64">
        <f t="shared" si="7"/>
        <v>9633797.1099999994</v>
      </c>
      <c r="AC10" s="64">
        <f t="shared" ref="AC10:AC73" si="8">IF(X10-Y10&lt;0,0,X10-Y10)</f>
        <v>0</v>
      </c>
    </row>
    <row r="11" spans="1:32" s="62" customFormat="1" x14ac:dyDescent="0.3">
      <c r="A11" s="63" t="s">
        <v>238</v>
      </c>
      <c r="B11" s="63" t="s">
        <v>288</v>
      </c>
      <c r="C11" s="67">
        <v>20473270</v>
      </c>
      <c r="D11" s="64">
        <f t="shared" si="2"/>
        <v>22879961.16</v>
      </c>
      <c r="E11" s="67">
        <v>30020542.890000001</v>
      </c>
      <c r="F11" s="67">
        <v>511228.14</v>
      </c>
      <c r="G11" s="67">
        <v>6629353.5899999999</v>
      </c>
      <c r="H11" s="64">
        <f t="shared" si="3"/>
        <v>-2406691.16</v>
      </c>
      <c r="I11" s="64"/>
      <c r="J11" s="64">
        <f t="shared" si="4"/>
        <v>0</v>
      </c>
      <c r="K11" s="64"/>
      <c r="L11" s="64"/>
      <c r="M11" s="64"/>
      <c r="N11" s="64"/>
      <c r="O11" s="64">
        <f t="shared" si="5"/>
        <v>0</v>
      </c>
      <c r="P11" s="64"/>
      <c r="Q11" s="64"/>
      <c r="R11" s="64"/>
      <c r="S11" s="64"/>
      <c r="T11" s="64">
        <f t="shared" si="6"/>
        <v>0</v>
      </c>
      <c r="U11" s="64"/>
      <c r="V11" s="64"/>
      <c r="W11" s="64"/>
      <c r="X11" s="64">
        <f t="shared" si="0"/>
        <v>20473270</v>
      </c>
      <c r="Y11" s="65">
        <f t="shared" si="1"/>
        <v>22879961.16</v>
      </c>
      <c r="Z11" s="65">
        <f t="shared" si="7"/>
        <v>30020542.890000001</v>
      </c>
      <c r="AA11" s="64">
        <f t="shared" si="7"/>
        <v>511228.14</v>
      </c>
      <c r="AB11" s="64">
        <f t="shared" si="7"/>
        <v>6629353.5899999999</v>
      </c>
      <c r="AC11" s="64">
        <f t="shared" si="8"/>
        <v>0</v>
      </c>
    </row>
    <row r="12" spans="1:32" s="62" customFormat="1" x14ac:dyDescent="0.3">
      <c r="A12" s="63" t="s">
        <v>239</v>
      </c>
      <c r="B12" s="63" t="s">
        <v>288</v>
      </c>
      <c r="C12" s="68">
        <v>10149877.140000001</v>
      </c>
      <c r="D12" s="64">
        <f t="shared" si="2"/>
        <v>10149877.140000002</v>
      </c>
      <c r="E12" s="68">
        <v>11700790.210000001</v>
      </c>
      <c r="F12" s="68">
        <v>369079.54000000004</v>
      </c>
      <c r="G12" s="68">
        <v>1181833.53</v>
      </c>
      <c r="H12" s="64">
        <f t="shared" si="3"/>
        <v>0</v>
      </c>
      <c r="I12" s="64"/>
      <c r="J12" s="64">
        <f t="shared" si="4"/>
        <v>0</v>
      </c>
      <c r="K12" s="64"/>
      <c r="L12" s="64"/>
      <c r="M12" s="64"/>
      <c r="N12" s="64"/>
      <c r="O12" s="64">
        <f t="shared" si="5"/>
        <v>0</v>
      </c>
      <c r="P12" s="64"/>
      <c r="Q12" s="64"/>
      <c r="R12" s="64"/>
      <c r="S12" s="64"/>
      <c r="T12" s="64">
        <f t="shared" si="6"/>
        <v>0</v>
      </c>
      <c r="U12" s="65"/>
      <c r="V12" s="64"/>
      <c r="W12" s="64"/>
      <c r="X12" s="64">
        <f t="shared" si="0"/>
        <v>10149877.140000001</v>
      </c>
      <c r="Y12" s="65">
        <f t="shared" si="1"/>
        <v>10149877.140000002</v>
      </c>
      <c r="Z12" s="65">
        <f t="shared" si="7"/>
        <v>11700790.210000001</v>
      </c>
      <c r="AA12" s="64">
        <f t="shared" si="7"/>
        <v>369079.54000000004</v>
      </c>
      <c r="AB12" s="64">
        <f t="shared" si="7"/>
        <v>1181833.53</v>
      </c>
      <c r="AC12" s="64">
        <f t="shared" si="8"/>
        <v>0</v>
      </c>
    </row>
    <row r="13" spans="1:32" s="62" customFormat="1" x14ac:dyDescent="0.3">
      <c r="A13" s="63" t="s">
        <v>240</v>
      </c>
      <c r="B13" s="63" t="s">
        <v>288</v>
      </c>
      <c r="C13" s="64">
        <v>6078853.7599999998</v>
      </c>
      <c r="D13" s="64">
        <f t="shared" si="2"/>
        <v>11299088.440000001</v>
      </c>
      <c r="E13" s="64">
        <v>11584724.890000001</v>
      </c>
      <c r="F13" s="64">
        <v>285636.45</v>
      </c>
      <c r="G13" s="64">
        <v>0</v>
      </c>
      <c r="H13" s="64">
        <f t="shared" si="3"/>
        <v>-5220234.6800000016</v>
      </c>
      <c r="I13" s="64"/>
      <c r="J13" s="64">
        <f t="shared" si="4"/>
        <v>0</v>
      </c>
      <c r="K13" s="64"/>
      <c r="L13" s="64"/>
      <c r="M13" s="64"/>
      <c r="N13" s="64"/>
      <c r="O13" s="64">
        <f t="shared" si="5"/>
        <v>0</v>
      </c>
      <c r="P13" s="64"/>
      <c r="Q13" s="64"/>
      <c r="R13" s="64"/>
      <c r="S13" s="64"/>
      <c r="T13" s="64">
        <f t="shared" si="6"/>
        <v>0</v>
      </c>
      <c r="U13" s="64"/>
      <c r="V13" s="64"/>
      <c r="W13" s="64"/>
      <c r="X13" s="64">
        <f t="shared" si="0"/>
        <v>6078853.7599999998</v>
      </c>
      <c r="Y13" s="65">
        <f t="shared" si="1"/>
        <v>11299088.440000001</v>
      </c>
      <c r="Z13" s="65">
        <f t="shared" si="7"/>
        <v>11584724.890000001</v>
      </c>
      <c r="AA13" s="64">
        <f t="shared" si="7"/>
        <v>285636.45</v>
      </c>
      <c r="AB13" s="64">
        <f t="shared" si="7"/>
        <v>0</v>
      </c>
      <c r="AC13" s="64">
        <f t="shared" si="8"/>
        <v>0</v>
      </c>
    </row>
    <row r="14" spans="1:32" s="62" customFormat="1" x14ac:dyDescent="0.3">
      <c r="A14" s="63" t="s">
        <v>241</v>
      </c>
      <c r="B14" s="63" t="s">
        <v>288</v>
      </c>
      <c r="C14" s="64">
        <v>14838442.960000003</v>
      </c>
      <c r="D14" s="64">
        <f t="shared" si="2"/>
        <v>11758758.389999997</v>
      </c>
      <c r="E14" s="64">
        <v>20180560.049999997</v>
      </c>
      <c r="F14" s="64">
        <v>6138305.4800000004</v>
      </c>
      <c r="G14" s="64">
        <v>2283496.1800000002</v>
      </c>
      <c r="H14" s="64">
        <f t="shared" si="3"/>
        <v>3079684.5700000059</v>
      </c>
      <c r="I14" s="64"/>
      <c r="J14" s="64">
        <f t="shared" si="4"/>
        <v>0</v>
      </c>
      <c r="K14" s="64"/>
      <c r="L14" s="64"/>
      <c r="M14" s="64"/>
      <c r="N14" s="64"/>
      <c r="O14" s="64">
        <f t="shared" si="5"/>
        <v>0</v>
      </c>
      <c r="P14" s="64"/>
      <c r="Q14" s="64"/>
      <c r="R14" s="64"/>
      <c r="S14" s="64"/>
      <c r="T14" s="64">
        <f t="shared" si="6"/>
        <v>0</v>
      </c>
      <c r="U14" s="64"/>
      <c r="V14" s="64"/>
      <c r="W14" s="64"/>
      <c r="X14" s="64">
        <f t="shared" si="0"/>
        <v>14838442.960000003</v>
      </c>
      <c r="Y14" s="65">
        <f t="shared" si="1"/>
        <v>11758758.389999997</v>
      </c>
      <c r="Z14" s="65">
        <f t="shared" si="7"/>
        <v>20180560.049999997</v>
      </c>
      <c r="AA14" s="64">
        <f t="shared" si="7"/>
        <v>6138305.4800000004</v>
      </c>
      <c r="AB14" s="64">
        <f t="shared" si="7"/>
        <v>2283496.1800000002</v>
      </c>
      <c r="AC14" s="64">
        <f t="shared" si="8"/>
        <v>3079684.5700000059</v>
      </c>
    </row>
    <row r="15" spans="1:32" s="62" customFormat="1" x14ac:dyDescent="0.3">
      <c r="A15" s="63" t="s">
        <v>242</v>
      </c>
      <c r="B15" s="63" t="s">
        <v>288</v>
      </c>
      <c r="C15" s="69">
        <v>8158940.2599999998</v>
      </c>
      <c r="D15" s="64">
        <f t="shared" si="2"/>
        <v>412102.81</v>
      </c>
      <c r="E15" s="69">
        <v>421402.81</v>
      </c>
      <c r="F15" s="69">
        <v>9200</v>
      </c>
      <c r="G15" s="69">
        <v>100</v>
      </c>
      <c r="H15" s="64">
        <f t="shared" si="3"/>
        <v>7746837.4500000002</v>
      </c>
      <c r="I15" s="70"/>
      <c r="J15" s="64">
        <f t="shared" si="4"/>
        <v>0</v>
      </c>
      <c r="K15" s="69"/>
      <c r="L15" s="69"/>
      <c r="M15" s="69"/>
      <c r="N15" s="70"/>
      <c r="O15" s="64">
        <f t="shared" si="5"/>
        <v>0</v>
      </c>
      <c r="P15" s="69"/>
      <c r="Q15" s="69"/>
      <c r="R15" s="69"/>
      <c r="S15" s="70">
        <v>0.1</v>
      </c>
      <c r="T15" s="64">
        <f>+U15-V15-W15</f>
        <v>3260301.2399999998</v>
      </c>
      <c r="U15" s="69">
        <v>3397981.15</v>
      </c>
      <c r="V15" s="69">
        <v>137679.91</v>
      </c>
      <c r="W15" s="69"/>
      <c r="X15" s="64">
        <f t="shared" si="0"/>
        <v>8158940.2599999998</v>
      </c>
      <c r="Y15" s="65">
        <f t="shared" si="1"/>
        <v>3672404.05</v>
      </c>
      <c r="Z15" s="65">
        <f t="shared" si="7"/>
        <v>3819383.96</v>
      </c>
      <c r="AA15" s="64">
        <f t="shared" si="7"/>
        <v>146879.91</v>
      </c>
      <c r="AB15" s="64">
        <f t="shared" si="7"/>
        <v>100</v>
      </c>
      <c r="AC15" s="64">
        <f t="shared" si="8"/>
        <v>4486536.21</v>
      </c>
    </row>
    <row r="16" spans="1:32" s="62" customFormat="1" x14ac:dyDescent="0.3">
      <c r="A16" s="63" t="s">
        <v>243</v>
      </c>
      <c r="B16" s="63" t="s">
        <v>288</v>
      </c>
      <c r="C16" s="64">
        <v>17356777.41</v>
      </c>
      <c r="D16" s="64">
        <f>+E16-F16-G16</f>
        <v>0</v>
      </c>
      <c r="E16" s="64">
        <v>0</v>
      </c>
      <c r="F16" s="64">
        <v>0</v>
      </c>
      <c r="G16" s="64">
        <v>0</v>
      </c>
      <c r="H16" s="64">
        <f t="shared" si="3"/>
        <v>17356777.41</v>
      </c>
      <c r="I16" s="70">
        <v>0.7</v>
      </c>
      <c r="J16" s="64">
        <f t="shared" si="4"/>
        <v>15482171.690999998</v>
      </c>
      <c r="K16" s="64">
        <v>15482171.690999998</v>
      </c>
      <c r="L16" s="64">
        <v>0</v>
      </c>
      <c r="M16" s="64">
        <v>0</v>
      </c>
      <c r="N16" s="64">
        <v>0</v>
      </c>
      <c r="O16" s="64">
        <f t="shared" si="5"/>
        <v>0</v>
      </c>
      <c r="P16" s="64">
        <v>0</v>
      </c>
      <c r="Q16" s="64">
        <v>0</v>
      </c>
      <c r="R16" s="64">
        <v>0</v>
      </c>
      <c r="S16" s="64"/>
      <c r="T16" s="64">
        <f t="shared" ref="T16:T79" si="9">+U16-V16-W16</f>
        <v>0</v>
      </c>
      <c r="U16" s="64"/>
      <c r="V16" s="64"/>
      <c r="W16" s="64"/>
      <c r="X16" s="64">
        <f t="shared" si="0"/>
        <v>17356777.41</v>
      </c>
      <c r="Y16" s="65">
        <f t="shared" si="1"/>
        <v>15482171.690999998</v>
      </c>
      <c r="Z16" s="65">
        <f t="shared" si="7"/>
        <v>15482171.690999998</v>
      </c>
      <c r="AA16" s="64">
        <f t="shared" si="7"/>
        <v>0</v>
      </c>
      <c r="AB16" s="64">
        <f t="shared" si="7"/>
        <v>0</v>
      </c>
      <c r="AC16" s="64">
        <f t="shared" si="8"/>
        <v>1874605.7190000024</v>
      </c>
      <c r="AD16" s="71"/>
      <c r="AE16" s="71"/>
      <c r="AF16" s="71"/>
    </row>
    <row r="17" spans="1:29" s="62" customFormat="1" x14ac:dyDescent="0.3">
      <c r="A17" s="63" t="s">
        <v>244</v>
      </c>
      <c r="B17" s="63" t="s">
        <v>288</v>
      </c>
      <c r="C17" s="68">
        <v>4935577.05</v>
      </c>
      <c r="D17" s="64">
        <f>+E17-F17-G17</f>
        <v>0</v>
      </c>
      <c r="E17" s="68"/>
      <c r="F17" s="68"/>
      <c r="G17" s="68"/>
      <c r="H17" s="64">
        <f t="shared" si="3"/>
        <v>4935577.05</v>
      </c>
      <c r="I17" s="68"/>
      <c r="J17" s="64">
        <f t="shared" si="4"/>
        <v>0</v>
      </c>
      <c r="K17" s="68"/>
      <c r="L17" s="68"/>
      <c r="M17" s="68"/>
      <c r="N17" s="68" t="s">
        <v>8</v>
      </c>
      <c r="O17" s="64">
        <f t="shared" si="5"/>
        <v>3180693.9400000004</v>
      </c>
      <c r="P17" s="68">
        <v>5683024.7000000002</v>
      </c>
      <c r="Q17" s="68">
        <v>530861.1</v>
      </c>
      <c r="R17" s="68">
        <v>1971469.66</v>
      </c>
      <c r="S17" s="68"/>
      <c r="T17" s="64">
        <f t="shared" si="9"/>
        <v>0</v>
      </c>
      <c r="U17" s="68"/>
      <c r="V17" s="68"/>
      <c r="W17" s="68"/>
      <c r="X17" s="64">
        <f t="shared" si="0"/>
        <v>4935577.05</v>
      </c>
      <c r="Y17" s="65">
        <f t="shared" si="1"/>
        <v>3180693.9400000004</v>
      </c>
      <c r="Z17" s="65">
        <f t="shared" si="7"/>
        <v>5683024.7000000002</v>
      </c>
      <c r="AA17" s="64">
        <f t="shared" si="7"/>
        <v>530861.1</v>
      </c>
      <c r="AB17" s="64">
        <f t="shared" si="7"/>
        <v>1971469.66</v>
      </c>
      <c r="AC17" s="64">
        <f t="shared" si="8"/>
        <v>1754883.1099999994</v>
      </c>
    </row>
    <row r="18" spans="1:29" s="62" customFormat="1" ht="15" customHeight="1" x14ac:dyDescent="0.3">
      <c r="A18" s="63" t="s">
        <v>245</v>
      </c>
      <c r="B18" s="63" t="s">
        <v>288</v>
      </c>
      <c r="C18" s="64">
        <v>24105617.920000002</v>
      </c>
      <c r="D18" s="64">
        <f t="shared" ref="D18:D20" si="10">+E18-F18-G18</f>
        <v>23010117.269999992</v>
      </c>
      <c r="E18" s="68">
        <v>30291081.379999992</v>
      </c>
      <c r="F18" s="64">
        <v>288464</v>
      </c>
      <c r="G18" s="64">
        <v>6992500.1099999994</v>
      </c>
      <c r="H18" s="64">
        <f t="shared" si="3"/>
        <v>1095500.6500000097</v>
      </c>
      <c r="I18" s="64"/>
      <c r="J18" s="64">
        <f t="shared" si="4"/>
        <v>0</v>
      </c>
      <c r="K18" s="68">
        <v>0</v>
      </c>
      <c r="L18" s="68"/>
      <c r="M18" s="68"/>
      <c r="N18" s="64"/>
      <c r="O18" s="64">
        <f t="shared" si="5"/>
        <v>0</v>
      </c>
      <c r="P18" s="64"/>
      <c r="Q18" s="64"/>
      <c r="R18" s="64"/>
      <c r="S18" s="64"/>
      <c r="T18" s="64">
        <f t="shared" si="9"/>
        <v>0</v>
      </c>
      <c r="U18" s="64"/>
      <c r="V18" s="64"/>
      <c r="W18" s="64"/>
      <c r="X18" s="64">
        <f t="shared" si="0"/>
        <v>24105617.920000002</v>
      </c>
      <c r="Y18" s="65">
        <f t="shared" si="1"/>
        <v>23010117.269999992</v>
      </c>
      <c r="Z18" s="65">
        <f t="shared" si="7"/>
        <v>30291081.379999992</v>
      </c>
      <c r="AA18" s="64">
        <f t="shared" si="7"/>
        <v>288464</v>
      </c>
      <c r="AB18" s="64">
        <f t="shared" si="7"/>
        <v>6992500.1099999994</v>
      </c>
      <c r="AC18" s="64">
        <f t="shared" si="8"/>
        <v>1095500.6500000097</v>
      </c>
    </row>
    <row r="19" spans="1:29" s="72" customFormat="1" x14ac:dyDescent="0.3">
      <c r="A19" s="63" t="s">
        <v>246</v>
      </c>
      <c r="B19" s="63" t="s">
        <v>288</v>
      </c>
      <c r="C19" s="64">
        <v>16026410.609999999</v>
      </c>
      <c r="D19" s="64">
        <f t="shared" si="10"/>
        <v>16026410.609999998</v>
      </c>
      <c r="E19" s="64">
        <v>20386829.699999999</v>
      </c>
      <c r="F19" s="64">
        <v>1261139.08</v>
      </c>
      <c r="G19" s="64">
        <v>3099280.01</v>
      </c>
      <c r="H19" s="64">
        <f t="shared" si="3"/>
        <v>0</v>
      </c>
      <c r="I19" s="64"/>
      <c r="J19" s="64">
        <f t="shared" si="4"/>
        <v>0</v>
      </c>
      <c r="K19" s="64"/>
      <c r="L19" s="64"/>
      <c r="M19" s="64"/>
      <c r="N19" s="64"/>
      <c r="O19" s="64">
        <f t="shared" si="5"/>
        <v>0</v>
      </c>
      <c r="P19" s="64"/>
      <c r="Q19" s="64"/>
      <c r="R19" s="64"/>
      <c r="S19" s="64"/>
      <c r="T19" s="64">
        <f t="shared" si="9"/>
        <v>0</v>
      </c>
      <c r="U19" s="64"/>
      <c r="V19" s="64"/>
      <c r="W19" s="64"/>
      <c r="X19" s="64">
        <f t="shared" si="0"/>
        <v>16026410.609999999</v>
      </c>
      <c r="Y19" s="65">
        <f t="shared" si="1"/>
        <v>16026410.609999998</v>
      </c>
      <c r="Z19" s="65">
        <f t="shared" si="7"/>
        <v>20386829.699999999</v>
      </c>
      <c r="AA19" s="64">
        <f t="shared" si="7"/>
        <v>1261139.08</v>
      </c>
      <c r="AB19" s="64">
        <f t="shared" si="7"/>
        <v>3099280.01</v>
      </c>
      <c r="AC19" s="64">
        <f t="shared" si="8"/>
        <v>1.862645149230957E-9</v>
      </c>
    </row>
    <row r="20" spans="1:29" s="62" customFormat="1" x14ac:dyDescent="0.3">
      <c r="A20" s="63" t="s">
        <v>247</v>
      </c>
      <c r="B20" s="63" t="s">
        <v>288</v>
      </c>
      <c r="C20" s="64">
        <v>3164093</v>
      </c>
      <c r="D20" s="64">
        <f t="shared" si="10"/>
        <v>3370668.2</v>
      </c>
      <c r="E20" s="64">
        <v>8969788.3699999992</v>
      </c>
      <c r="F20" s="64">
        <v>577511.94999999995</v>
      </c>
      <c r="G20" s="64">
        <v>5021608.22</v>
      </c>
      <c r="H20" s="64">
        <f t="shared" si="3"/>
        <v>-206575.20000000019</v>
      </c>
      <c r="I20" s="69"/>
      <c r="J20" s="64">
        <f t="shared" si="4"/>
        <v>0</v>
      </c>
      <c r="K20" s="69"/>
      <c r="L20" s="69"/>
      <c r="M20" s="69"/>
      <c r="N20" s="69"/>
      <c r="O20" s="64">
        <f t="shared" si="5"/>
        <v>0</v>
      </c>
      <c r="P20" s="69"/>
      <c r="Q20" s="69"/>
      <c r="R20" s="69"/>
      <c r="S20" s="69"/>
      <c r="T20" s="64">
        <f t="shared" si="9"/>
        <v>0</v>
      </c>
      <c r="U20" s="69"/>
      <c r="V20" s="69"/>
      <c r="W20" s="69"/>
      <c r="X20" s="64">
        <f t="shared" si="0"/>
        <v>3164093</v>
      </c>
      <c r="Y20" s="65">
        <f t="shared" si="1"/>
        <v>3370668.2</v>
      </c>
      <c r="Z20" s="65">
        <f t="shared" si="7"/>
        <v>8969788.3699999992</v>
      </c>
      <c r="AA20" s="64">
        <f t="shared" si="7"/>
        <v>577511.94999999995</v>
      </c>
      <c r="AB20" s="64">
        <f t="shared" si="7"/>
        <v>5021608.22</v>
      </c>
      <c r="AC20" s="64">
        <f t="shared" si="8"/>
        <v>0</v>
      </c>
    </row>
    <row r="21" spans="1:29" s="62" customFormat="1" x14ac:dyDescent="0.3">
      <c r="A21" s="63" t="s">
        <v>248</v>
      </c>
      <c r="B21" s="63" t="s">
        <v>288</v>
      </c>
      <c r="C21" s="64">
        <v>28130141</v>
      </c>
      <c r="D21" s="64">
        <f>+E21-F21-G21</f>
        <v>0</v>
      </c>
      <c r="E21" s="68"/>
      <c r="F21" s="68"/>
      <c r="G21" s="64"/>
      <c r="H21" s="64">
        <f t="shared" si="3"/>
        <v>28130141</v>
      </c>
      <c r="I21" s="64"/>
      <c r="J21" s="64">
        <f t="shared" si="4"/>
        <v>0</v>
      </c>
      <c r="K21" s="64"/>
      <c r="L21" s="64"/>
      <c r="M21" s="64">
        <v>0</v>
      </c>
      <c r="N21" s="70">
        <v>0.67</v>
      </c>
      <c r="O21" s="64">
        <f t="shared" si="5"/>
        <v>40867179.393799998</v>
      </c>
      <c r="P21" s="68">
        <v>41782161.215499997</v>
      </c>
      <c r="Q21" s="68">
        <v>914981.82169999985</v>
      </c>
      <c r="R21" s="64"/>
      <c r="S21" s="64"/>
      <c r="T21" s="64">
        <f t="shared" si="9"/>
        <v>0</v>
      </c>
      <c r="U21" s="64"/>
      <c r="V21" s="64"/>
      <c r="W21" s="64"/>
      <c r="X21" s="64">
        <f t="shared" si="0"/>
        <v>28130141</v>
      </c>
      <c r="Y21" s="64">
        <f t="shared" si="1"/>
        <v>40867179.393799998</v>
      </c>
      <c r="Z21" s="64">
        <f t="shared" ref="Z21:AB21" si="11">+E21+K21+P21</f>
        <v>41782161.215499997</v>
      </c>
      <c r="AA21" s="64">
        <f t="shared" si="11"/>
        <v>914981.82169999985</v>
      </c>
      <c r="AB21" s="64">
        <f t="shared" si="11"/>
        <v>0</v>
      </c>
      <c r="AC21" s="64">
        <f t="shared" si="8"/>
        <v>0</v>
      </c>
    </row>
    <row r="22" spans="1:29" s="62" customFormat="1" x14ac:dyDescent="0.3">
      <c r="A22" s="63" t="s">
        <v>249</v>
      </c>
      <c r="B22" s="63" t="s">
        <v>288</v>
      </c>
      <c r="C22" s="64">
        <v>3029176.43</v>
      </c>
      <c r="D22" s="64">
        <f t="shared" ref="D22:D29" si="12">+E22-F22-G22</f>
        <v>0</v>
      </c>
      <c r="E22" s="64"/>
      <c r="F22" s="64"/>
      <c r="G22" s="64"/>
      <c r="H22" s="64">
        <f t="shared" si="3"/>
        <v>3029176.43</v>
      </c>
      <c r="I22" s="64">
        <v>0.47</v>
      </c>
      <c r="J22" s="64">
        <f t="shared" si="4"/>
        <v>6114028.2199999997</v>
      </c>
      <c r="K22" s="64">
        <v>6997229.7599999998</v>
      </c>
      <c r="L22" s="64">
        <v>883201.54</v>
      </c>
      <c r="M22" s="64">
        <v>0</v>
      </c>
      <c r="N22" s="64"/>
      <c r="O22" s="64">
        <f t="shared" si="5"/>
        <v>0</v>
      </c>
      <c r="P22" s="64"/>
      <c r="Q22" s="64"/>
      <c r="R22" s="64"/>
      <c r="S22" s="64"/>
      <c r="T22" s="64">
        <f t="shared" si="9"/>
        <v>0</v>
      </c>
      <c r="U22" s="64"/>
      <c r="V22" s="64"/>
      <c r="W22" s="64"/>
      <c r="X22" s="64">
        <f t="shared" si="0"/>
        <v>3029176.43</v>
      </c>
      <c r="Y22" s="65">
        <f t="shared" si="1"/>
        <v>6114028.2199999997</v>
      </c>
      <c r="Z22" s="65">
        <f t="shared" ref="Z22:AB34" si="13">+E22+K22+P22+U22</f>
        <v>6997229.7599999998</v>
      </c>
      <c r="AA22" s="64">
        <f t="shared" si="13"/>
        <v>883201.54</v>
      </c>
      <c r="AB22" s="64">
        <f t="shared" si="13"/>
        <v>0</v>
      </c>
      <c r="AC22" s="64">
        <f t="shared" si="8"/>
        <v>0</v>
      </c>
    </row>
    <row r="23" spans="1:29" s="62" customFormat="1" x14ac:dyDescent="0.3">
      <c r="A23" s="63" t="s">
        <v>236</v>
      </c>
      <c r="B23" s="63" t="s">
        <v>289</v>
      </c>
      <c r="C23" s="64">
        <v>5113410.24</v>
      </c>
      <c r="D23" s="64">
        <f t="shared" si="12"/>
        <v>289119.94999999995</v>
      </c>
      <c r="E23" s="64">
        <v>454448.97</v>
      </c>
      <c r="F23" s="64">
        <v>63794</v>
      </c>
      <c r="G23" s="64">
        <v>101535.02</v>
      </c>
      <c r="H23" s="64">
        <f t="shared" si="3"/>
        <v>4824290.29</v>
      </c>
      <c r="I23" s="64">
        <v>67</v>
      </c>
      <c r="J23" s="64">
        <f t="shared" si="4"/>
        <v>10601012.38220178</v>
      </c>
      <c r="K23" s="64">
        <v>11097335.77481083</v>
      </c>
      <c r="L23" s="64">
        <v>496323.39260905003</v>
      </c>
      <c r="M23" s="64">
        <v>0</v>
      </c>
      <c r="N23" s="64">
        <v>50</v>
      </c>
      <c r="O23" s="64">
        <f t="shared" si="5"/>
        <v>3383076.9975348562</v>
      </c>
      <c r="P23" s="64">
        <v>3582225.5820389506</v>
      </c>
      <c r="Q23" s="64">
        <v>199148.58450409459</v>
      </c>
      <c r="R23" s="64"/>
      <c r="S23" s="64"/>
      <c r="T23" s="64">
        <f t="shared" si="9"/>
        <v>0</v>
      </c>
      <c r="U23" s="64"/>
      <c r="V23" s="64"/>
      <c r="W23" s="64"/>
      <c r="X23" s="64">
        <f t="shared" si="0"/>
        <v>5113410.24</v>
      </c>
      <c r="Y23" s="65">
        <f t="shared" si="1"/>
        <v>14273209.329736637</v>
      </c>
      <c r="Z23" s="65">
        <f t="shared" si="13"/>
        <v>15134010.326849781</v>
      </c>
      <c r="AA23" s="64">
        <f t="shared" si="13"/>
        <v>759265.97711314459</v>
      </c>
      <c r="AB23" s="64">
        <f t="shared" si="13"/>
        <v>101535.02</v>
      </c>
      <c r="AC23" s="64">
        <f t="shared" si="8"/>
        <v>0</v>
      </c>
    </row>
    <row r="24" spans="1:29" s="62" customFormat="1" x14ac:dyDescent="0.3">
      <c r="A24" s="63" t="s">
        <v>237</v>
      </c>
      <c r="B24" s="63" t="s">
        <v>289</v>
      </c>
      <c r="C24" s="64">
        <v>743080.89</v>
      </c>
      <c r="D24" s="64">
        <v>2262900.64</v>
      </c>
      <c r="E24" s="64">
        <v>2353341.5699999998</v>
      </c>
      <c r="F24" s="64">
        <v>90440.93</v>
      </c>
      <c r="G24" s="64">
        <v>0</v>
      </c>
      <c r="H24" s="64">
        <f t="shared" si="3"/>
        <v>-1519819.75</v>
      </c>
      <c r="I24" s="70">
        <v>0.87</v>
      </c>
      <c r="J24" s="64">
        <f t="shared" si="4"/>
        <v>0</v>
      </c>
      <c r="K24" s="64"/>
      <c r="L24" s="64"/>
      <c r="M24" s="64"/>
      <c r="N24" s="64"/>
      <c r="O24" s="64">
        <f t="shared" si="5"/>
        <v>0</v>
      </c>
      <c r="P24" s="64"/>
      <c r="Q24" s="64"/>
      <c r="R24" s="64"/>
      <c r="S24" s="64"/>
      <c r="T24" s="64">
        <f t="shared" si="9"/>
        <v>0</v>
      </c>
      <c r="U24" s="64"/>
      <c r="V24" s="64"/>
      <c r="W24" s="64"/>
      <c r="X24" s="64">
        <f t="shared" si="0"/>
        <v>743080.89</v>
      </c>
      <c r="Y24" s="65">
        <f t="shared" si="1"/>
        <v>2262900.6399999997</v>
      </c>
      <c r="Z24" s="65">
        <f t="shared" si="13"/>
        <v>2353341.5699999998</v>
      </c>
      <c r="AA24" s="64">
        <f t="shared" si="13"/>
        <v>90440.93</v>
      </c>
      <c r="AB24" s="64">
        <f t="shared" si="13"/>
        <v>0</v>
      </c>
      <c r="AC24" s="64">
        <f t="shared" si="8"/>
        <v>0</v>
      </c>
    </row>
    <row r="25" spans="1:29" s="62" customFormat="1" x14ac:dyDescent="0.3">
      <c r="A25" s="63" t="s">
        <v>238</v>
      </c>
      <c r="B25" s="63" t="s">
        <v>289</v>
      </c>
      <c r="C25" s="68">
        <v>12770806</v>
      </c>
      <c r="D25" s="64">
        <f t="shared" si="12"/>
        <v>4147170.3999999985</v>
      </c>
      <c r="E25" s="68">
        <v>19181561.879999999</v>
      </c>
      <c r="F25" s="68">
        <v>609372.34000000008</v>
      </c>
      <c r="G25" s="68">
        <v>14425019.140000001</v>
      </c>
      <c r="H25" s="64">
        <f t="shared" si="3"/>
        <v>8623635.6000000015</v>
      </c>
      <c r="I25" s="68">
        <v>68.400000000000006</v>
      </c>
      <c r="J25" s="64">
        <f t="shared" si="4"/>
        <v>13310197.560000002</v>
      </c>
      <c r="K25" s="68">
        <v>16965762.370000001</v>
      </c>
      <c r="L25" s="68">
        <v>303827.19</v>
      </c>
      <c r="M25" s="68">
        <v>3351737.62</v>
      </c>
      <c r="N25" s="68"/>
      <c r="O25" s="64">
        <f t="shared" si="5"/>
        <v>0</v>
      </c>
      <c r="P25" s="68"/>
      <c r="Q25" s="68"/>
      <c r="R25" s="68">
        <v>0</v>
      </c>
      <c r="S25" s="68"/>
      <c r="T25" s="64">
        <f t="shared" si="9"/>
        <v>0</v>
      </c>
      <c r="U25" s="68"/>
      <c r="V25" s="68"/>
      <c r="W25" s="68"/>
      <c r="X25" s="64">
        <f t="shared" si="0"/>
        <v>12770806</v>
      </c>
      <c r="Y25" s="65">
        <f t="shared" si="1"/>
        <v>17457367.959999997</v>
      </c>
      <c r="Z25" s="65">
        <f t="shared" si="13"/>
        <v>36147324.25</v>
      </c>
      <c r="AA25" s="64">
        <f t="shared" si="13"/>
        <v>913199.53</v>
      </c>
      <c r="AB25" s="64">
        <f t="shared" si="13"/>
        <v>17776756.760000002</v>
      </c>
      <c r="AC25" s="64">
        <f t="shared" si="8"/>
        <v>0</v>
      </c>
    </row>
    <row r="26" spans="1:29" s="62" customFormat="1" x14ac:dyDescent="0.3">
      <c r="A26" s="63" t="s">
        <v>239</v>
      </c>
      <c r="B26" s="63" t="s">
        <v>289</v>
      </c>
      <c r="C26" s="68">
        <v>10149877.140000001</v>
      </c>
      <c r="D26" s="64">
        <f t="shared" si="12"/>
        <v>10152398.780000001</v>
      </c>
      <c r="E26" s="68">
        <v>12573603.550000001</v>
      </c>
      <c r="F26" s="68">
        <v>438834.36</v>
      </c>
      <c r="G26" s="68">
        <v>1982370.41</v>
      </c>
      <c r="H26" s="64">
        <f t="shared" si="3"/>
        <v>-2521.640000000596</v>
      </c>
      <c r="I26" s="64"/>
      <c r="J26" s="64">
        <f t="shared" si="4"/>
        <v>0</v>
      </c>
      <c r="K26" s="64"/>
      <c r="L26" s="64"/>
      <c r="M26" s="64"/>
      <c r="N26" s="64"/>
      <c r="O26" s="64">
        <f t="shared" si="5"/>
        <v>0</v>
      </c>
      <c r="P26" s="64"/>
      <c r="Q26" s="64"/>
      <c r="R26" s="64"/>
      <c r="S26" s="64"/>
      <c r="T26" s="64">
        <f t="shared" si="9"/>
        <v>0</v>
      </c>
      <c r="U26" s="65"/>
      <c r="V26" s="64"/>
      <c r="W26" s="64"/>
      <c r="X26" s="64">
        <f t="shared" si="0"/>
        <v>10149877.140000001</v>
      </c>
      <c r="Y26" s="65">
        <f t="shared" si="1"/>
        <v>10152398.780000001</v>
      </c>
      <c r="Z26" s="65">
        <f t="shared" si="13"/>
        <v>12573603.550000001</v>
      </c>
      <c r="AA26" s="64">
        <f t="shared" si="13"/>
        <v>438834.36</v>
      </c>
      <c r="AB26" s="64">
        <f t="shared" si="13"/>
        <v>1982370.41</v>
      </c>
      <c r="AC26" s="64">
        <f t="shared" si="8"/>
        <v>0</v>
      </c>
    </row>
    <row r="27" spans="1:29" s="62" customFormat="1" x14ac:dyDescent="0.3">
      <c r="A27" s="63" t="s">
        <v>240</v>
      </c>
      <c r="B27" s="63" t="s">
        <v>289</v>
      </c>
      <c r="C27" s="64">
        <v>9632347.5899999999</v>
      </c>
      <c r="D27" s="64">
        <f t="shared" si="12"/>
        <v>5631211.79</v>
      </c>
      <c r="E27" s="64">
        <v>6136172.54</v>
      </c>
      <c r="F27" s="64">
        <v>504960.75</v>
      </c>
      <c r="G27" s="64">
        <v>0</v>
      </c>
      <c r="H27" s="64">
        <f t="shared" si="3"/>
        <v>4001135.8</v>
      </c>
      <c r="I27" s="64">
        <v>83</v>
      </c>
      <c r="J27" s="64">
        <f t="shared" si="4"/>
        <v>16308860.499999998</v>
      </c>
      <c r="K27" s="64">
        <v>21499537.059999999</v>
      </c>
      <c r="L27" s="64">
        <v>395336.98</v>
      </c>
      <c r="M27" s="64">
        <v>4795339.58</v>
      </c>
      <c r="N27" s="64">
        <v>83</v>
      </c>
      <c r="O27" s="64">
        <f t="shared" si="5"/>
        <v>0</v>
      </c>
      <c r="P27" s="64"/>
      <c r="Q27" s="64"/>
      <c r="R27" s="64"/>
      <c r="S27" s="64"/>
      <c r="T27" s="64">
        <f t="shared" si="9"/>
        <v>0</v>
      </c>
      <c r="U27" s="64"/>
      <c r="V27" s="64"/>
      <c r="W27" s="64"/>
      <c r="X27" s="64">
        <f t="shared" si="0"/>
        <v>9632347.5899999999</v>
      </c>
      <c r="Y27" s="65">
        <f t="shared" si="1"/>
        <v>21940072.289999999</v>
      </c>
      <c r="Z27" s="65">
        <f t="shared" si="13"/>
        <v>27635709.599999998</v>
      </c>
      <c r="AA27" s="64">
        <f t="shared" si="13"/>
        <v>900297.73</v>
      </c>
      <c r="AB27" s="64">
        <f t="shared" si="13"/>
        <v>4795339.58</v>
      </c>
      <c r="AC27" s="64">
        <f t="shared" si="8"/>
        <v>0</v>
      </c>
    </row>
    <row r="28" spans="1:29" s="62" customFormat="1" x14ac:dyDescent="0.3">
      <c r="A28" s="63" t="s">
        <v>241</v>
      </c>
      <c r="B28" s="63" t="s">
        <v>289</v>
      </c>
      <c r="C28" s="64">
        <v>40444298</v>
      </c>
      <c r="D28" s="64">
        <f t="shared" si="12"/>
        <v>8970708.8200000003</v>
      </c>
      <c r="E28" s="64">
        <v>9784881.5600000005</v>
      </c>
      <c r="F28" s="64">
        <v>717944.3</v>
      </c>
      <c r="G28" s="64">
        <v>96228.44</v>
      </c>
      <c r="H28" s="64">
        <f t="shared" si="3"/>
        <v>31473589.18</v>
      </c>
      <c r="I28" s="64">
        <v>62</v>
      </c>
      <c r="J28" s="64">
        <f t="shared" si="4"/>
        <v>17712709.38760066</v>
      </c>
      <c r="K28" s="64">
        <v>18243320.745385632</v>
      </c>
      <c r="L28" s="64">
        <v>530611.35778497043</v>
      </c>
      <c r="M28" s="64"/>
      <c r="N28" s="64"/>
      <c r="O28" s="64">
        <f t="shared" si="5"/>
        <v>0</v>
      </c>
      <c r="P28" s="64"/>
      <c r="Q28" s="64"/>
      <c r="R28" s="64"/>
      <c r="S28" s="64"/>
      <c r="T28" s="64">
        <f t="shared" si="9"/>
        <v>0</v>
      </c>
      <c r="U28" s="64"/>
      <c r="V28" s="64"/>
      <c r="W28" s="64"/>
      <c r="X28" s="64">
        <f t="shared" si="0"/>
        <v>40444298</v>
      </c>
      <c r="Y28" s="65">
        <f t="shared" si="1"/>
        <v>26683418.207600664</v>
      </c>
      <c r="Z28" s="65">
        <f t="shared" si="13"/>
        <v>28028202.305385634</v>
      </c>
      <c r="AA28" s="64">
        <f t="shared" si="13"/>
        <v>1248555.6577849705</v>
      </c>
      <c r="AB28" s="64">
        <f t="shared" si="13"/>
        <v>96228.44</v>
      </c>
      <c r="AC28" s="64">
        <f t="shared" si="8"/>
        <v>13760879.792399336</v>
      </c>
    </row>
    <row r="29" spans="1:29" s="62" customFormat="1" x14ac:dyDescent="0.3">
      <c r="A29" s="63" t="s">
        <v>242</v>
      </c>
      <c r="B29" s="63" t="s">
        <v>289</v>
      </c>
      <c r="C29" s="69">
        <v>16654850.119999999</v>
      </c>
      <c r="D29" s="64">
        <f t="shared" si="12"/>
        <v>253052.22000000003</v>
      </c>
      <c r="E29" s="69">
        <v>580246.5</v>
      </c>
      <c r="F29" s="69">
        <v>44829.35</v>
      </c>
      <c r="G29" s="69">
        <v>282364.93</v>
      </c>
      <c r="H29" s="64">
        <f t="shared" si="3"/>
        <v>16401797.899999999</v>
      </c>
      <c r="I29" s="70">
        <v>0.5</v>
      </c>
      <c r="J29" s="64">
        <f t="shared" si="4"/>
        <v>13488632.049999999</v>
      </c>
      <c r="K29" s="69">
        <v>13570011.449999999</v>
      </c>
      <c r="L29" s="69">
        <v>81379.399999999994</v>
      </c>
      <c r="M29" s="69">
        <v>0</v>
      </c>
      <c r="N29" s="70">
        <v>0.7</v>
      </c>
      <c r="O29" s="64">
        <f t="shared" si="5"/>
        <v>11840347.549999999</v>
      </c>
      <c r="P29" s="69">
        <v>12801391.279999999</v>
      </c>
      <c r="Q29" s="69">
        <v>961043.73</v>
      </c>
      <c r="R29" s="69"/>
      <c r="S29" s="70"/>
      <c r="T29" s="64">
        <f t="shared" si="9"/>
        <v>0</v>
      </c>
      <c r="U29" s="69"/>
      <c r="V29" s="69"/>
      <c r="W29" s="69"/>
      <c r="X29" s="64">
        <f t="shared" si="0"/>
        <v>16654850.119999999</v>
      </c>
      <c r="Y29" s="65">
        <f t="shared" si="1"/>
        <v>25582031.819999997</v>
      </c>
      <c r="Z29" s="65">
        <f t="shared" si="13"/>
        <v>26951649.229999997</v>
      </c>
      <c r="AA29" s="64">
        <f t="shared" si="13"/>
        <v>1087252.48</v>
      </c>
      <c r="AB29" s="64">
        <f t="shared" si="13"/>
        <v>282364.93</v>
      </c>
      <c r="AC29" s="64">
        <f t="shared" si="8"/>
        <v>0</v>
      </c>
    </row>
    <row r="30" spans="1:29" s="62" customFormat="1" x14ac:dyDescent="0.3">
      <c r="A30" s="63" t="s">
        <v>243</v>
      </c>
      <c r="B30" s="63" t="s">
        <v>289</v>
      </c>
      <c r="C30" s="64">
        <v>24307310.66</v>
      </c>
      <c r="D30" s="64">
        <f>+E30-F30-G30</f>
        <v>0</v>
      </c>
      <c r="E30" s="64">
        <v>0</v>
      </c>
      <c r="F30" s="64">
        <v>0</v>
      </c>
      <c r="G30" s="64">
        <v>0</v>
      </c>
      <c r="H30" s="64">
        <f t="shared" si="3"/>
        <v>24307310.66</v>
      </c>
      <c r="I30" s="64">
        <v>1</v>
      </c>
      <c r="J30" s="64">
        <f t="shared" si="4"/>
        <v>23933853.57</v>
      </c>
      <c r="K30" s="64">
        <v>32746257.210000001</v>
      </c>
      <c r="L30" s="64">
        <v>1032839.55</v>
      </c>
      <c r="M30" s="64">
        <v>7779564.0899999999</v>
      </c>
      <c r="N30" s="64"/>
      <c r="O30" s="64">
        <f t="shared" si="5"/>
        <v>0</v>
      </c>
      <c r="P30" s="64">
        <v>0</v>
      </c>
      <c r="Q30" s="64">
        <v>0</v>
      </c>
      <c r="R30" s="64">
        <v>0</v>
      </c>
      <c r="S30" s="64"/>
      <c r="T30" s="64">
        <f t="shared" si="9"/>
        <v>0</v>
      </c>
      <c r="U30" s="64"/>
      <c r="V30" s="64"/>
      <c r="W30" s="64"/>
      <c r="X30" s="64">
        <f t="shared" si="0"/>
        <v>24307310.66</v>
      </c>
      <c r="Y30" s="65">
        <f t="shared" si="1"/>
        <v>23933853.57</v>
      </c>
      <c r="Z30" s="65">
        <f t="shared" si="13"/>
        <v>32746257.210000001</v>
      </c>
      <c r="AA30" s="64">
        <f t="shared" si="13"/>
        <v>1032839.55</v>
      </c>
      <c r="AB30" s="64">
        <f t="shared" si="13"/>
        <v>7779564.0899999999</v>
      </c>
      <c r="AC30" s="64">
        <f t="shared" si="8"/>
        <v>373457.08999999985</v>
      </c>
    </row>
    <row r="31" spans="1:29" s="62" customFormat="1" x14ac:dyDescent="0.3">
      <c r="A31" s="63" t="s">
        <v>244</v>
      </c>
      <c r="B31" s="63" t="s">
        <v>289</v>
      </c>
      <c r="C31" s="68">
        <v>13643965.060000001</v>
      </c>
      <c r="D31" s="64">
        <f>+E31-F31-G31</f>
        <v>563393.34</v>
      </c>
      <c r="E31" s="68">
        <v>606450.32999999996</v>
      </c>
      <c r="F31" s="68">
        <v>43056.99</v>
      </c>
      <c r="G31" s="68">
        <v>0</v>
      </c>
      <c r="H31" s="64">
        <f t="shared" si="3"/>
        <v>13080571.720000001</v>
      </c>
      <c r="I31" s="70">
        <v>0.85099999999999998</v>
      </c>
      <c r="J31" s="64">
        <f t="shared" si="4"/>
        <v>6584744.4500000011</v>
      </c>
      <c r="K31" s="68">
        <v>7791316.4800000004</v>
      </c>
      <c r="L31" s="68">
        <v>420395.39</v>
      </c>
      <c r="M31" s="68">
        <v>786176.64</v>
      </c>
      <c r="N31" s="68"/>
      <c r="O31" s="64">
        <f t="shared" si="5"/>
        <v>0</v>
      </c>
      <c r="P31" s="68"/>
      <c r="Q31" s="68"/>
      <c r="R31" s="68"/>
      <c r="S31" s="68"/>
      <c r="T31" s="64">
        <f t="shared" si="9"/>
        <v>0</v>
      </c>
      <c r="U31" s="68"/>
      <c r="V31" s="68"/>
      <c r="W31" s="68"/>
      <c r="X31" s="64">
        <f t="shared" si="0"/>
        <v>13643965.060000001</v>
      </c>
      <c r="Y31" s="65">
        <f t="shared" si="1"/>
        <v>7148137.790000001</v>
      </c>
      <c r="Z31" s="65">
        <f t="shared" si="13"/>
        <v>8397766.8100000005</v>
      </c>
      <c r="AA31" s="64">
        <f t="shared" si="13"/>
        <v>463452.38</v>
      </c>
      <c r="AB31" s="64">
        <f t="shared" si="13"/>
        <v>786176.64</v>
      </c>
      <c r="AC31" s="64">
        <f t="shared" si="8"/>
        <v>6495827.2699999996</v>
      </c>
    </row>
    <row r="32" spans="1:29" s="62" customFormat="1" x14ac:dyDescent="0.3">
      <c r="A32" s="63" t="s">
        <v>245</v>
      </c>
      <c r="B32" s="63" t="s">
        <v>289</v>
      </c>
      <c r="C32" s="64">
        <v>31108756.59</v>
      </c>
      <c r="D32" s="64">
        <f t="shared" ref="D32:D58" si="14">+E32-F32-G32</f>
        <v>14229837.629999997</v>
      </c>
      <c r="E32" s="64">
        <v>17412196.59</v>
      </c>
      <c r="F32" s="68">
        <v>1838491.36</v>
      </c>
      <c r="G32" s="68">
        <v>1343867.6000000034</v>
      </c>
      <c r="H32" s="64">
        <f t="shared" si="3"/>
        <v>16878918.960000001</v>
      </c>
      <c r="I32" s="64">
        <v>85.84</v>
      </c>
      <c r="J32" s="64">
        <f t="shared" si="4"/>
        <v>23276653.07</v>
      </c>
      <c r="K32" s="68">
        <v>23651539.120000001</v>
      </c>
      <c r="L32" s="68">
        <v>374886.05</v>
      </c>
      <c r="M32" s="68">
        <v>0</v>
      </c>
      <c r="N32" s="64"/>
      <c r="O32" s="64">
        <f t="shared" si="5"/>
        <v>0</v>
      </c>
      <c r="P32" s="64"/>
      <c r="Q32" s="64"/>
      <c r="R32" s="64"/>
      <c r="S32" s="64"/>
      <c r="T32" s="64">
        <f t="shared" si="9"/>
        <v>0</v>
      </c>
      <c r="U32" s="64"/>
      <c r="V32" s="64"/>
      <c r="W32" s="64"/>
      <c r="X32" s="64">
        <f t="shared" si="0"/>
        <v>31108756.59</v>
      </c>
      <c r="Y32" s="65">
        <f t="shared" si="1"/>
        <v>37506490.699999996</v>
      </c>
      <c r="Z32" s="65">
        <f t="shared" si="13"/>
        <v>41063735.710000001</v>
      </c>
      <c r="AA32" s="64">
        <f t="shared" si="13"/>
        <v>2213377.41</v>
      </c>
      <c r="AB32" s="64">
        <f t="shared" si="13"/>
        <v>1343867.6000000034</v>
      </c>
      <c r="AC32" s="64">
        <f t="shared" si="8"/>
        <v>0</v>
      </c>
    </row>
    <row r="33" spans="1:29" s="62" customFormat="1" x14ac:dyDescent="0.3">
      <c r="A33" s="63" t="s">
        <v>246</v>
      </c>
      <c r="B33" s="63" t="s">
        <v>289</v>
      </c>
      <c r="C33" s="64">
        <v>21351535.73</v>
      </c>
      <c r="D33" s="64">
        <f t="shared" si="14"/>
        <v>153232</v>
      </c>
      <c r="E33" s="64">
        <v>3294385.2</v>
      </c>
      <c r="F33" s="64">
        <v>1063994.2</v>
      </c>
      <c r="G33" s="64">
        <v>2077159</v>
      </c>
      <c r="H33" s="64">
        <f t="shared" si="3"/>
        <v>21198303.73</v>
      </c>
      <c r="I33" s="64">
        <v>70</v>
      </c>
      <c r="J33" s="64">
        <f t="shared" si="4"/>
        <v>29900276.74229132</v>
      </c>
      <c r="K33" s="73">
        <v>30552170.835681755</v>
      </c>
      <c r="L33" s="73">
        <v>383195.99959551106</v>
      </c>
      <c r="M33" s="73">
        <v>268698.09379492328</v>
      </c>
      <c r="N33" s="64">
        <v>50</v>
      </c>
      <c r="O33" s="64">
        <f t="shared" si="5"/>
        <v>5061474.8235999998</v>
      </c>
      <c r="P33" s="73">
        <v>6615275.5187999997</v>
      </c>
      <c r="Q33" s="73">
        <v>1553800.6952</v>
      </c>
      <c r="R33" s="73">
        <v>0</v>
      </c>
      <c r="S33" s="64">
        <v>30</v>
      </c>
      <c r="T33" s="64">
        <f t="shared" si="9"/>
        <v>468231.35840000003</v>
      </c>
      <c r="U33" s="73">
        <v>543538.6372</v>
      </c>
      <c r="V33" s="73">
        <v>72037.825599999996</v>
      </c>
      <c r="W33" s="73">
        <v>3269.4531999999999</v>
      </c>
      <c r="X33" s="64">
        <f t="shared" si="0"/>
        <v>21351535.73</v>
      </c>
      <c r="Y33" s="65">
        <f t="shared" si="1"/>
        <v>35583214.924291313</v>
      </c>
      <c r="Z33" s="65">
        <f t="shared" si="13"/>
        <v>41005370.19168175</v>
      </c>
      <c r="AA33" s="64">
        <f t="shared" si="13"/>
        <v>3073028.720395511</v>
      </c>
      <c r="AB33" s="64">
        <f t="shared" si="13"/>
        <v>2349126.5469949231</v>
      </c>
      <c r="AC33" s="64">
        <f t="shared" si="8"/>
        <v>0</v>
      </c>
    </row>
    <row r="34" spans="1:29" s="62" customFormat="1" x14ac:dyDescent="0.3">
      <c r="A34" s="63" t="s">
        <v>247</v>
      </c>
      <c r="B34" s="63" t="s">
        <v>289</v>
      </c>
      <c r="C34" s="69">
        <v>3662923</v>
      </c>
      <c r="D34" s="64">
        <f t="shared" si="14"/>
        <v>2134238.39</v>
      </c>
      <c r="E34" s="69">
        <v>3143267.38</v>
      </c>
      <c r="F34" s="69">
        <v>1001795.1299999999</v>
      </c>
      <c r="G34" s="69">
        <v>7233.8600000000024</v>
      </c>
      <c r="H34" s="64">
        <f t="shared" si="3"/>
        <v>1528684.6099999999</v>
      </c>
      <c r="I34" s="69"/>
      <c r="J34" s="64">
        <f t="shared" si="4"/>
        <v>0</v>
      </c>
      <c r="K34" s="69"/>
      <c r="L34" s="69"/>
      <c r="M34" s="69"/>
      <c r="N34" s="69"/>
      <c r="O34" s="64">
        <f t="shared" si="5"/>
        <v>0</v>
      </c>
      <c r="P34" s="69"/>
      <c r="Q34" s="69"/>
      <c r="R34" s="69"/>
      <c r="S34" s="69"/>
      <c r="T34" s="64">
        <f t="shared" si="9"/>
        <v>0</v>
      </c>
      <c r="U34" s="69"/>
      <c r="V34" s="69"/>
      <c r="W34" s="69"/>
      <c r="X34" s="64">
        <f t="shared" si="0"/>
        <v>3662923</v>
      </c>
      <c r="Y34" s="65">
        <f t="shared" si="1"/>
        <v>2134238.39</v>
      </c>
      <c r="Z34" s="65">
        <f t="shared" si="13"/>
        <v>3143267.38</v>
      </c>
      <c r="AA34" s="64">
        <f t="shared" si="13"/>
        <v>1001795.1299999999</v>
      </c>
      <c r="AB34" s="64">
        <f t="shared" si="13"/>
        <v>7233.8600000000024</v>
      </c>
      <c r="AC34" s="64">
        <f t="shared" si="8"/>
        <v>1528684.6099999999</v>
      </c>
    </row>
    <row r="35" spans="1:29" s="62" customFormat="1" x14ac:dyDescent="0.3">
      <c r="A35" s="63" t="s">
        <v>248</v>
      </c>
      <c r="B35" s="63" t="s">
        <v>289</v>
      </c>
      <c r="C35" s="64">
        <v>38044491</v>
      </c>
      <c r="D35" s="64">
        <f t="shared" si="14"/>
        <v>6557627.0600000015</v>
      </c>
      <c r="E35" s="64">
        <v>7733695.4200000009</v>
      </c>
      <c r="F35" s="64">
        <v>1169606.8900000001</v>
      </c>
      <c r="G35" s="64">
        <v>6461.47</v>
      </c>
      <c r="H35" s="64">
        <f t="shared" si="3"/>
        <v>31486863.939999998</v>
      </c>
      <c r="I35" s="64">
        <v>0.82</v>
      </c>
      <c r="J35" s="64">
        <f t="shared" si="4"/>
        <v>48932017.686000004</v>
      </c>
      <c r="K35" s="64">
        <v>53517432.807200007</v>
      </c>
      <c r="L35" s="64">
        <v>3772062.6233999999</v>
      </c>
      <c r="M35" s="64">
        <v>813352.49780000001</v>
      </c>
      <c r="N35" s="64"/>
      <c r="O35" s="64">
        <f t="shared" si="5"/>
        <v>0</v>
      </c>
      <c r="P35" s="64"/>
      <c r="Q35" s="64"/>
      <c r="R35" s="64"/>
      <c r="S35" s="64"/>
      <c r="T35" s="64">
        <f t="shared" si="9"/>
        <v>0</v>
      </c>
      <c r="U35" s="64"/>
      <c r="V35" s="64"/>
      <c r="W35" s="64"/>
      <c r="X35" s="64">
        <f t="shared" si="0"/>
        <v>38044491</v>
      </c>
      <c r="Y35" s="64">
        <f t="shared" si="1"/>
        <v>55489644.746000014</v>
      </c>
      <c r="Z35" s="64">
        <f t="shared" ref="Z35:AB35" si="15">+E35+K35+P35</f>
        <v>61251128.227200009</v>
      </c>
      <c r="AA35" s="64">
        <f t="shared" si="15"/>
        <v>4941669.5133999996</v>
      </c>
      <c r="AB35" s="64">
        <f t="shared" si="15"/>
        <v>819813.96779999998</v>
      </c>
      <c r="AC35" s="64">
        <f t="shared" si="8"/>
        <v>0</v>
      </c>
    </row>
    <row r="36" spans="1:29" s="62" customFormat="1" x14ac:dyDescent="0.3">
      <c r="A36" s="63" t="s">
        <v>249</v>
      </c>
      <c r="B36" s="63" t="s">
        <v>289</v>
      </c>
      <c r="C36" s="64">
        <v>7928025.2699999996</v>
      </c>
      <c r="D36" s="64">
        <f t="shared" si="14"/>
        <v>0</v>
      </c>
      <c r="E36" s="64"/>
      <c r="F36" s="64"/>
      <c r="G36" s="64"/>
      <c r="H36" s="64">
        <f t="shared" si="3"/>
        <v>7928025.2699999996</v>
      </c>
      <c r="I36" s="64">
        <v>0.72</v>
      </c>
      <c r="J36" s="64">
        <f t="shared" si="4"/>
        <v>11068049.770000001</v>
      </c>
      <c r="K36" s="64">
        <v>12431750.710000001</v>
      </c>
      <c r="L36" s="64">
        <v>1363700.94</v>
      </c>
      <c r="M36" s="64">
        <v>0</v>
      </c>
      <c r="N36" s="64"/>
      <c r="O36" s="64">
        <f t="shared" si="5"/>
        <v>0</v>
      </c>
      <c r="P36" s="64"/>
      <c r="Q36" s="64"/>
      <c r="R36" s="64"/>
      <c r="S36" s="64"/>
      <c r="T36" s="64">
        <f t="shared" si="9"/>
        <v>0</v>
      </c>
      <c r="U36" s="64"/>
      <c r="V36" s="64"/>
      <c r="W36" s="64"/>
      <c r="X36" s="64">
        <f t="shared" si="0"/>
        <v>7928025.2699999996</v>
      </c>
      <c r="Y36" s="65">
        <f t="shared" si="1"/>
        <v>11068049.770000001</v>
      </c>
      <c r="Z36" s="65">
        <f t="shared" ref="Z36:AB48" si="16">+E36+K36+P36+U36</f>
        <v>12431750.710000001</v>
      </c>
      <c r="AA36" s="64">
        <f t="shared" si="16"/>
        <v>1363700.94</v>
      </c>
      <c r="AB36" s="64">
        <f t="shared" si="16"/>
        <v>0</v>
      </c>
      <c r="AC36" s="64">
        <f t="shared" si="8"/>
        <v>0</v>
      </c>
    </row>
    <row r="37" spans="1:29" s="62" customFormat="1" x14ac:dyDescent="0.3">
      <c r="A37" s="63" t="s">
        <v>236</v>
      </c>
      <c r="B37" s="63" t="s">
        <v>290</v>
      </c>
      <c r="C37" s="64">
        <v>1398935.26</v>
      </c>
      <c r="D37" s="64">
        <f t="shared" si="14"/>
        <v>2378659.0399999991</v>
      </c>
      <c r="E37" s="64">
        <v>3384886.3399999989</v>
      </c>
      <c r="F37" s="64">
        <v>1006227.3</v>
      </c>
      <c r="G37" s="64">
        <v>0</v>
      </c>
      <c r="H37" s="64">
        <f t="shared" si="3"/>
        <v>-979723.7799999991</v>
      </c>
      <c r="I37" s="64"/>
      <c r="J37" s="64">
        <f t="shared" si="4"/>
        <v>0</v>
      </c>
      <c r="K37" s="64"/>
      <c r="L37" s="64"/>
      <c r="M37" s="64"/>
      <c r="N37" s="64"/>
      <c r="O37" s="64">
        <f t="shared" si="5"/>
        <v>0</v>
      </c>
      <c r="P37" s="64"/>
      <c r="Q37" s="64"/>
      <c r="R37" s="64"/>
      <c r="S37" s="64"/>
      <c r="T37" s="64">
        <f t="shared" si="9"/>
        <v>0</v>
      </c>
      <c r="U37" s="64"/>
      <c r="V37" s="64"/>
      <c r="W37" s="64"/>
      <c r="X37" s="64">
        <f t="shared" si="0"/>
        <v>1398935.26</v>
      </c>
      <c r="Y37" s="65">
        <f t="shared" si="1"/>
        <v>2378659.0399999991</v>
      </c>
      <c r="Z37" s="65">
        <f t="shared" si="16"/>
        <v>3384886.3399999989</v>
      </c>
      <c r="AA37" s="64">
        <f t="shared" si="16"/>
        <v>1006227.3</v>
      </c>
      <c r="AB37" s="64">
        <f t="shared" si="16"/>
        <v>0</v>
      </c>
      <c r="AC37" s="64">
        <f t="shared" si="8"/>
        <v>0</v>
      </c>
    </row>
    <row r="38" spans="1:29" s="62" customFormat="1" x14ac:dyDescent="0.3">
      <c r="A38" s="63" t="s">
        <v>237</v>
      </c>
      <c r="B38" s="63" t="s">
        <v>290</v>
      </c>
      <c r="C38" s="64">
        <v>4018438.42</v>
      </c>
      <c r="D38" s="64">
        <f t="shared" si="14"/>
        <v>2408825.77</v>
      </c>
      <c r="E38" s="64">
        <v>2814451.33</v>
      </c>
      <c r="F38" s="64">
        <v>305625.56</v>
      </c>
      <c r="G38" s="64">
        <v>100000</v>
      </c>
      <c r="H38" s="64">
        <f t="shared" si="3"/>
        <v>1609612.65</v>
      </c>
      <c r="I38" s="64"/>
      <c r="J38" s="64">
        <f t="shared" si="4"/>
        <v>0</v>
      </c>
      <c r="K38" s="64"/>
      <c r="L38" s="64"/>
      <c r="M38" s="64"/>
      <c r="N38" s="64"/>
      <c r="O38" s="64">
        <f t="shared" si="5"/>
        <v>0</v>
      </c>
      <c r="P38" s="64"/>
      <c r="Q38" s="64"/>
      <c r="R38" s="64"/>
      <c r="S38" s="64"/>
      <c r="T38" s="64">
        <f t="shared" si="9"/>
        <v>0</v>
      </c>
      <c r="U38" s="64"/>
      <c r="V38" s="64"/>
      <c r="W38" s="64"/>
      <c r="X38" s="64">
        <f t="shared" si="0"/>
        <v>4018438.42</v>
      </c>
      <c r="Y38" s="65">
        <f t="shared" si="1"/>
        <v>2408825.77</v>
      </c>
      <c r="Z38" s="65">
        <f t="shared" si="16"/>
        <v>2814451.33</v>
      </c>
      <c r="AA38" s="64">
        <f t="shared" si="16"/>
        <v>305625.56</v>
      </c>
      <c r="AB38" s="64">
        <f t="shared" si="16"/>
        <v>100000</v>
      </c>
      <c r="AC38" s="64">
        <f t="shared" si="8"/>
        <v>1609612.65</v>
      </c>
    </row>
    <row r="39" spans="1:29" s="62" customFormat="1" x14ac:dyDescent="0.3">
      <c r="A39" s="63" t="s">
        <v>238</v>
      </c>
      <c r="B39" s="63" t="s">
        <v>290</v>
      </c>
      <c r="C39" s="68">
        <v>4806570</v>
      </c>
      <c r="D39" s="64">
        <f t="shared" si="14"/>
        <v>4634397.66</v>
      </c>
      <c r="E39" s="68">
        <v>6479970.3499999996</v>
      </c>
      <c r="F39" s="68">
        <v>484801.3</v>
      </c>
      <c r="G39" s="68">
        <v>1360771.39</v>
      </c>
      <c r="H39" s="64">
        <f t="shared" si="3"/>
        <v>172172.33999999985</v>
      </c>
      <c r="I39" s="68"/>
      <c r="J39" s="64">
        <f t="shared" si="4"/>
        <v>0</v>
      </c>
      <c r="K39" s="68"/>
      <c r="L39" s="68"/>
      <c r="M39" s="68"/>
      <c r="N39" s="68"/>
      <c r="O39" s="64">
        <f t="shared" si="5"/>
        <v>0</v>
      </c>
      <c r="P39" s="68"/>
      <c r="Q39" s="68"/>
      <c r="R39" s="68"/>
      <c r="S39" s="68"/>
      <c r="T39" s="64">
        <f t="shared" si="9"/>
        <v>0</v>
      </c>
      <c r="U39" s="68"/>
      <c r="V39" s="68"/>
      <c r="W39" s="68"/>
      <c r="X39" s="64">
        <f t="shared" si="0"/>
        <v>4806570</v>
      </c>
      <c r="Y39" s="65">
        <f t="shared" si="1"/>
        <v>4634397.66</v>
      </c>
      <c r="Z39" s="65">
        <f t="shared" si="16"/>
        <v>6479970.3499999996</v>
      </c>
      <c r="AA39" s="64">
        <f t="shared" si="16"/>
        <v>484801.3</v>
      </c>
      <c r="AB39" s="64">
        <f t="shared" si="16"/>
        <v>1360771.39</v>
      </c>
      <c r="AC39" s="64">
        <f t="shared" si="8"/>
        <v>172172.33999999985</v>
      </c>
    </row>
    <row r="40" spans="1:29" s="62" customFormat="1" x14ac:dyDescent="0.3">
      <c r="A40" s="63" t="s">
        <v>239</v>
      </c>
      <c r="B40" s="63" t="s">
        <v>290</v>
      </c>
      <c r="C40" s="68">
        <v>10149877.140000001</v>
      </c>
      <c r="D40" s="64">
        <f t="shared" si="14"/>
        <v>10149877.139999999</v>
      </c>
      <c r="E40" s="68">
        <v>14380509.619999999</v>
      </c>
      <c r="F40" s="68">
        <v>432056.15</v>
      </c>
      <c r="G40" s="68">
        <v>3798576.33</v>
      </c>
      <c r="H40" s="64">
        <f t="shared" si="3"/>
        <v>0</v>
      </c>
      <c r="I40" s="64"/>
      <c r="J40" s="64">
        <f t="shared" si="4"/>
        <v>0</v>
      </c>
      <c r="K40" s="64"/>
      <c r="L40" s="64"/>
      <c r="M40" s="64"/>
      <c r="N40" s="64"/>
      <c r="O40" s="64">
        <f t="shared" si="5"/>
        <v>0</v>
      </c>
      <c r="P40" s="64"/>
      <c r="Q40" s="64"/>
      <c r="R40" s="64"/>
      <c r="S40" s="64"/>
      <c r="T40" s="64">
        <f t="shared" si="9"/>
        <v>0</v>
      </c>
      <c r="U40" s="65"/>
      <c r="V40" s="64"/>
      <c r="W40" s="64"/>
      <c r="X40" s="64">
        <f t="shared" si="0"/>
        <v>10149877.140000001</v>
      </c>
      <c r="Y40" s="65">
        <f t="shared" si="1"/>
        <v>10149877.139999999</v>
      </c>
      <c r="Z40" s="65">
        <f t="shared" si="16"/>
        <v>14380509.619999999</v>
      </c>
      <c r="AA40" s="64">
        <f t="shared" si="16"/>
        <v>432056.15</v>
      </c>
      <c r="AB40" s="64">
        <f t="shared" si="16"/>
        <v>3798576.33</v>
      </c>
      <c r="AC40" s="64">
        <f t="shared" si="8"/>
        <v>1.862645149230957E-9</v>
      </c>
    </row>
    <row r="41" spans="1:29" s="62" customFormat="1" x14ac:dyDescent="0.3">
      <c r="A41" s="63" t="s">
        <v>240</v>
      </c>
      <c r="B41" s="63" t="s">
        <v>290</v>
      </c>
      <c r="C41" s="64">
        <v>2072710.2</v>
      </c>
      <c r="D41" s="64">
        <f t="shared" si="14"/>
        <v>2269699.89</v>
      </c>
      <c r="E41" s="64">
        <v>2269699.89</v>
      </c>
      <c r="F41" s="64">
        <v>0</v>
      </c>
      <c r="G41" s="64">
        <v>0</v>
      </c>
      <c r="H41" s="64">
        <f t="shared" si="3"/>
        <v>-196989.69000000018</v>
      </c>
      <c r="I41" s="64"/>
      <c r="J41" s="64">
        <f t="shared" si="4"/>
        <v>0</v>
      </c>
      <c r="K41" s="64"/>
      <c r="L41" s="64"/>
      <c r="M41" s="64"/>
      <c r="N41" s="64"/>
      <c r="O41" s="64">
        <f t="shared" si="5"/>
        <v>0</v>
      </c>
      <c r="P41" s="64"/>
      <c r="Q41" s="64"/>
      <c r="R41" s="64"/>
      <c r="S41" s="64"/>
      <c r="T41" s="64">
        <f t="shared" si="9"/>
        <v>0</v>
      </c>
      <c r="U41" s="64"/>
      <c r="V41" s="64"/>
      <c r="W41" s="64"/>
      <c r="X41" s="64">
        <f t="shared" si="0"/>
        <v>2072710.2</v>
      </c>
      <c r="Y41" s="65">
        <f t="shared" si="1"/>
        <v>2269699.89</v>
      </c>
      <c r="Z41" s="65">
        <f t="shared" si="16"/>
        <v>2269699.89</v>
      </c>
      <c r="AA41" s="64">
        <f t="shared" si="16"/>
        <v>0</v>
      </c>
      <c r="AB41" s="64">
        <f t="shared" si="16"/>
        <v>0</v>
      </c>
      <c r="AC41" s="64">
        <f t="shared" si="8"/>
        <v>0</v>
      </c>
    </row>
    <row r="42" spans="1:29" s="62" customFormat="1" x14ac:dyDescent="0.3">
      <c r="A42" s="63" t="s">
        <v>241</v>
      </c>
      <c r="B42" s="63" t="s">
        <v>290</v>
      </c>
      <c r="C42" s="64">
        <v>15950278.24</v>
      </c>
      <c r="D42" s="64">
        <f t="shared" si="14"/>
        <v>14064859.979999997</v>
      </c>
      <c r="E42" s="64">
        <v>17084284.469999999</v>
      </c>
      <c r="F42" s="64">
        <v>2471575.7800000003</v>
      </c>
      <c r="G42" s="64">
        <v>547848.71</v>
      </c>
      <c r="H42" s="64">
        <f t="shared" si="3"/>
        <v>1885418.2600000035</v>
      </c>
      <c r="I42" s="64"/>
      <c r="J42" s="64">
        <f t="shared" si="4"/>
        <v>0</v>
      </c>
      <c r="K42" s="64"/>
      <c r="L42" s="64"/>
      <c r="M42" s="64"/>
      <c r="N42" s="64"/>
      <c r="O42" s="64">
        <f t="shared" si="5"/>
        <v>0</v>
      </c>
      <c r="P42" s="64"/>
      <c r="Q42" s="64"/>
      <c r="R42" s="64"/>
      <c r="S42" s="64"/>
      <c r="T42" s="64">
        <f t="shared" si="9"/>
        <v>0</v>
      </c>
      <c r="U42" s="64"/>
      <c r="V42" s="64"/>
      <c r="W42" s="64"/>
      <c r="X42" s="64">
        <f t="shared" si="0"/>
        <v>15950278.24</v>
      </c>
      <c r="Y42" s="65">
        <f t="shared" si="1"/>
        <v>14064859.979999997</v>
      </c>
      <c r="Z42" s="65">
        <f t="shared" si="16"/>
        <v>17084284.469999999</v>
      </c>
      <c r="AA42" s="64">
        <f t="shared" si="16"/>
        <v>2471575.7800000003</v>
      </c>
      <c r="AB42" s="64">
        <f t="shared" si="16"/>
        <v>547848.71</v>
      </c>
      <c r="AC42" s="64">
        <f t="shared" si="8"/>
        <v>1885418.2600000035</v>
      </c>
    </row>
    <row r="43" spans="1:29" s="62" customFormat="1" x14ac:dyDescent="0.3">
      <c r="A43" s="63" t="s">
        <v>242</v>
      </c>
      <c r="B43" s="63" t="s">
        <v>290</v>
      </c>
      <c r="C43" s="69">
        <v>11164790.609999999</v>
      </c>
      <c r="D43" s="64">
        <f t="shared" si="14"/>
        <v>366479.55</v>
      </c>
      <c r="E43" s="69">
        <v>437067.25</v>
      </c>
      <c r="F43" s="69">
        <v>70587.7</v>
      </c>
      <c r="G43" s="69">
        <v>0</v>
      </c>
      <c r="H43" s="64">
        <f t="shared" si="3"/>
        <v>10798311.059999999</v>
      </c>
      <c r="I43" s="70"/>
      <c r="J43" s="64">
        <f t="shared" si="4"/>
        <v>0</v>
      </c>
      <c r="K43" s="69"/>
      <c r="L43" s="69"/>
      <c r="M43" s="69"/>
      <c r="N43" s="70"/>
      <c r="O43" s="64">
        <f t="shared" si="5"/>
        <v>0</v>
      </c>
      <c r="P43" s="69"/>
      <c r="Q43" s="69"/>
      <c r="R43" s="69"/>
      <c r="S43" s="70">
        <v>0.4</v>
      </c>
      <c r="T43" s="64">
        <f t="shared" si="9"/>
        <v>13041204.99</v>
      </c>
      <c r="U43" s="69">
        <v>13591924.630000001</v>
      </c>
      <c r="V43" s="69">
        <v>550719.64</v>
      </c>
      <c r="W43" s="69"/>
      <c r="X43" s="64">
        <f t="shared" si="0"/>
        <v>11164790.609999999</v>
      </c>
      <c r="Y43" s="65">
        <f t="shared" si="1"/>
        <v>13407684.540000001</v>
      </c>
      <c r="Z43" s="65">
        <f t="shared" si="16"/>
        <v>14028991.880000001</v>
      </c>
      <c r="AA43" s="64">
        <f t="shared" si="16"/>
        <v>621307.34</v>
      </c>
      <c r="AB43" s="64">
        <f t="shared" si="16"/>
        <v>0</v>
      </c>
      <c r="AC43" s="64">
        <f t="shared" si="8"/>
        <v>0</v>
      </c>
    </row>
    <row r="44" spans="1:29" s="62" customFormat="1" x14ac:dyDescent="0.3">
      <c r="A44" s="63" t="s">
        <v>243</v>
      </c>
      <c r="B44" s="63" t="s">
        <v>290</v>
      </c>
      <c r="C44" s="68">
        <v>9992439.6899999995</v>
      </c>
      <c r="D44" s="64">
        <f t="shared" si="14"/>
        <v>14439507.700000001</v>
      </c>
      <c r="E44" s="68">
        <v>15215946.050000001</v>
      </c>
      <c r="F44" s="68">
        <v>608470.11</v>
      </c>
      <c r="G44" s="68">
        <v>167968.24</v>
      </c>
      <c r="H44" s="64">
        <f t="shared" si="3"/>
        <v>-4447068.0100000016</v>
      </c>
      <c r="I44" s="64"/>
      <c r="J44" s="64">
        <f t="shared" si="4"/>
        <v>0</v>
      </c>
      <c r="K44" s="68">
        <v>0</v>
      </c>
      <c r="L44" s="68">
        <v>0</v>
      </c>
      <c r="M44" s="68">
        <v>0</v>
      </c>
      <c r="N44" s="64"/>
      <c r="O44" s="64">
        <f t="shared" si="5"/>
        <v>0</v>
      </c>
      <c r="P44" s="68">
        <v>0</v>
      </c>
      <c r="Q44" s="68">
        <v>0</v>
      </c>
      <c r="R44" s="68">
        <v>0</v>
      </c>
      <c r="S44" s="64"/>
      <c r="T44" s="64">
        <f t="shared" si="9"/>
        <v>0</v>
      </c>
      <c r="U44" s="68"/>
      <c r="V44" s="68"/>
      <c r="W44" s="68"/>
      <c r="X44" s="64">
        <f t="shared" si="0"/>
        <v>9992439.6899999995</v>
      </c>
      <c r="Y44" s="65">
        <f t="shared" si="1"/>
        <v>14439507.700000001</v>
      </c>
      <c r="Z44" s="65">
        <f t="shared" si="16"/>
        <v>15215946.050000001</v>
      </c>
      <c r="AA44" s="64">
        <f t="shared" si="16"/>
        <v>608470.11</v>
      </c>
      <c r="AB44" s="64">
        <f t="shared" si="16"/>
        <v>167968.24</v>
      </c>
      <c r="AC44" s="64">
        <f t="shared" si="8"/>
        <v>0</v>
      </c>
    </row>
    <row r="45" spans="1:29" s="62" customFormat="1" x14ac:dyDescent="0.3">
      <c r="A45" s="63" t="s">
        <v>244</v>
      </c>
      <c r="B45" s="63" t="s">
        <v>290</v>
      </c>
      <c r="C45" s="68">
        <v>4167796.09</v>
      </c>
      <c r="D45" s="64">
        <f t="shared" si="14"/>
        <v>0</v>
      </c>
      <c r="E45" s="68"/>
      <c r="F45" s="68"/>
      <c r="G45" s="68"/>
      <c r="H45" s="64">
        <f t="shared" si="3"/>
        <v>4167796.09</v>
      </c>
      <c r="I45" s="68"/>
      <c r="J45" s="64">
        <f t="shared" si="4"/>
        <v>0</v>
      </c>
      <c r="K45" s="68"/>
      <c r="L45" s="68"/>
      <c r="M45" s="68"/>
      <c r="N45" s="68" t="s">
        <v>8</v>
      </c>
      <c r="O45" s="64">
        <f t="shared" si="5"/>
        <v>2950673.2</v>
      </c>
      <c r="P45" s="68">
        <v>3262398.23</v>
      </c>
      <c r="Q45" s="68">
        <v>311725.03000000003</v>
      </c>
      <c r="R45" s="68">
        <v>0</v>
      </c>
      <c r="S45" s="68"/>
      <c r="T45" s="64">
        <f t="shared" si="9"/>
        <v>0</v>
      </c>
      <c r="U45" s="68"/>
      <c r="V45" s="68"/>
      <c r="W45" s="68"/>
      <c r="X45" s="64">
        <f t="shared" si="0"/>
        <v>4167796.09</v>
      </c>
      <c r="Y45" s="65">
        <f t="shared" si="1"/>
        <v>2950673.2</v>
      </c>
      <c r="Z45" s="65">
        <f t="shared" si="16"/>
        <v>3262398.23</v>
      </c>
      <c r="AA45" s="64">
        <f t="shared" si="16"/>
        <v>311725.03000000003</v>
      </c>
      <c r="AB45" s="64">
        <f t="shared" si="16"/>
        <v>0</v>
      </c>
      <c r="AC45" s="64">
        <f t="shared" si="8"/>
        <v>1217122.8899999997</v>
      </c>
    </row>
    <row r="46" spans="1:29" s="62" customFormat="1" x14ac:dyDescent="0.3">
      <c r="A46" s="63" t="s">
        <v>245</v>
      </c>
      <c r="B46" s="63" t="s">
        <v>290</v>
      </c>
      <c r="C46" s="64">
        <v>7988989.79</v>
      </c>
      <c r="D46" s="64">
        <f t="shared" si="14"/>
        <v>7828626.9499999983</v>
      </c>
      <c r="E46" s="64">
        <v>15268319.009999998</v>
      </c>
      <c r="F46" s="64">
        <v>4835800.26</v>
      </c>
      <c r="G46" s="64">
        <v>2603891.7999999998</v>
      </c>
      <c r="H46" s="64">
        <f t="shared" si="3"/>
        <v>160362.84000000171</v>
      </c>
      <c r="I46" s="64"/>
      <c r="J46" s="64">
        <f t="shared" si="4"/>
        <v>0</v>
      </c>
      <c r="K46" s="68">
        <v>0</v>
      </c>
      <c r="L46" s="68"/>
      <c r="M46" s="68"/>
      <c r="N46" s="64"/>
      <c r="O46" s="64">
        <f t="shared" si="5"/>
        <v>0</v>
      </c>
      <c r="P46" s="64"/>
      <c r="Q46" s="64"/>
      <c r="R46" s="64"/>
      <c r="S46" s="64"/>
      <c r="T46" s="64">
        <f t="shared" si="9"/>
        <v>0</v>
      </c>
      <c r="U46" s="64"/>
      <c r="V46" s="64"/>
      <c r="W46" s="64"/>
      <c r="X46" s="64">
        <f t="shared" si="0"/>
        <v>7988989.79</v>
      </c>
      <c r="Y46" s="65">
        <f t="shared" si="1"/>
        <v>7828626.9499999983</v>
      </c>
      <c r="Z46" s="65">
        <f t="shared" si="16"/>
        <v>15268319.009999998</v>
      </c>
      <c r="AA46" s="64">
        <f t="shared" si="16"/>
        <v>4835800.26</v>
      </c>
      <c r="AB46" s="64">
        <f t="shared" si="16"/>
        <v>2603891.7999999998</v>
      </c>
      <c r="AC46" s="64">
        <f t="shared" si="8"/>
        <v>160362.84000000171</v>
      </c>
    </row>
    <row r="47" spans="1:29" s="62" customFormat="1" x14ac:dyDescent="0.3">
      <c r="A47" s="63" t="s">
        <v>246</v>
      </c>
      <c r="B47" s="63" t="s">
        <v>290</v>
      </c>
      <c r="C47" s="64">
        <v>3915796.84</v>
      </c>
      <c r="D47" s="64">
        <f t="shared" si="14"/>
        <v>6586401.1399999987</v>
      </c>
      <c r="E47" s="64">
        <v>7215041.8299999991</v>
      </c>
      <c r="F47" s="64">
        <v>0</v>
      </c>
      <c r="G47" s="64">
        <v>628640.68999999994</v>
      </c>
      <c r="H47" s="64">
        <f t="shared" si="3"/>
        <v>-2670604.2999999989</v>
      </c>
      <c r="I47" s="64"/>
      <c r="J47" s="64">
        <f t="shared" si="4"/>
        <v>0</v>
      </c>
      <c r="K47" s="64"/>
      <c r="L47" s="64"/>
      <c r="M47" s="64"/>
      <c r="N47" s="64"/>
      <c r="O47" s="64">
        <f t="shared" si="5"/>
        <v>0</v>
      </c>
      <c r="P47" s="64"/>
      <c r="Q47" s="64"/>
      <c r="R47" s="64"/>
      <c r="S47" s="64"/>
      <c r="T47" s="64">
        <f t="shared" si="9"/>
        <v>0</v>
      </c>
      <c r="U47" s="64"/>
      <c r="V47" s="64"/>
      <c r="W47" s="64"/>
      <c r="X47" s="64">
        <f t="shared" si="0"/>
        <v>3915796.84</v>
      </c>
      <c r="Y47" s="65">
        <f t="shared" si="1"/>
        <v>6586401.1399999987</v>
      </c>
      <c r="Z47" s="65">
        <f t="shared" si="16"/>
        <v>7215041.8299999991</v>
      </c>
      <c r="AA47" s="64">
        <f t="shared" si="16"/>
        <v>0</v>
      </c>
      <c r="AB47" s="64">
        <f t="shared" si="16"/>
        <v>628640.68999999994</v>
      </c>
      <c r="AC47" s="64">
        <f t="shared" si="8"/>
        <v>0</v>
      </c>
    </row>
    <row r="48" spans="1:29" s="62" customFormat="1" x14ac:dyDescent="0.3">
      <c r="A48" s="63" t="s">
        <v>247</v>
      </c>
      <c r="B48" s="63" t="s">
        <v>290</v>
      </c>
      <c r="C48" s="69">
        <v>2855677</v>
      </c>
      <c r="D48" s="64">
        <f t="shared" si="14"/>
        <v>3330968.3</v>
      </c>
      <c r="E48" s="69">
        <v>4625785.5299999993</v>
      </c>
      <c r="F48" s="69">
        <v>1294817.2299999997</v>
      </c>
      <c r="G48" s="69">
        <v>0</v>
      </c>
      <c r="H48" s="64">
        <f t="shared" si="3"/>
        <v>-475291.29999999981</v>
      </c>
      <c r="I48" s="69"/>
      <c r="J48" s="64">
        <f t="shared" si="4"/>
        <v>0</v>
      </c>
      <c r="K48" s="69"/>
      <c r="L48" s="69"/>
      <c r="M48" s="69"/>
      <c r="N48" s="69"/>
      <c r="O48" s="64">
        <f t="shared" si="5"/>
        <v>0</v>
      </c>
      <c r="P48" s="69"/>
      <c r="Q48" s="69"/>
      <c r="R48" s="69"/>
      <c r="S48" s="69"/>
      <c r="T48" s="64">
        <f t="shared" si="9"/>
        <v>0</v>
      </c>
      <c r="U48" s="69"/>
      <c r="V48" s="69"/>
      <c r="W48" s="69"/>
      <c r="X48" s="64">
        <f t="shared" si="0"/>
        <v>2855677</v>
      </c>
      <c r="Y48" s="65">
        <f t="shared" si="1"/>
        <v>3330968.3</v>
      </c>
      <c r="Z48" s="65">
        <f t="shared" si="16"/>
        <v>4625785.5299999993</v>
      </c>
      <c r="AA48" s="64">
        <f t="shared" si="16"/>
        <v>1294817.2299999997</v>
      </c>
      <c r="AB48" s="64">
        <f t="shared" si="16"/>
        <v>0</v>
      </c>
      <c r="AC48" s="64">
        <f t="shared" si="8"/>
        <v>0</v>
      </c>
    </row>
    <row r="49" spans="1:29" s="62" customFormat="1" x14ac:dyDescent="0.3">
      <c r="A49" s="63" t="s">
        <v>248</v>
      </c>
      <c r="B49" s="63" t="s">
        <v>290</v>
      </c>
      <c r="C49" s="64">
        <v>13694986</v>
      </c>
      <c r="D49" s="64">
        <f t="shared" si="14"/>
        <v>0</v>
      </c>
      <c r="E49" s="68"/>
      <c r="F49" s="68"/>
      <c r="G49" s="64"/>
      <c r="H49" s="64">
        <f t="shared" si="3"/>
        <v>13694986</v>
      </c>
      <c r="I49" s="64"/>
      <c r="J49" s="64">
        <f t="shared" si="4"/>
        <v>0</v>
      </c>
      <c r="K49" s="64"/>
      <c r="L49" s="64"/>
      <c r="M49" s="64">
        <v>0</v>
      </c>
      <c r="N49" s="70">
        <v>0.33</v>
      </c>
      <c r="O49" s="64">
        <f t="shared" si="5"/>
        <v>20128610.746199999</v>
      </c>
      <c r="P49" s="68">
        <v>20579273.434499998</v>
      </c>
      <c r="Q49" s="68">
        <v>450662.68829999992</v>
      </c>
      <c r="R49" s="64"/>
      <c r="S49" s="64"/>
      <c r="T49" s="64">
        <f t="shared" si="9"/>
        <v>0</v>
      </c>
      <c r="U49" s="64"/>
      <c r="V49" s="64"/>
      <c r="W49" s="64"/>
      <c r="X49" s="64">
        <f t="shared" si="0"/>
        <v>13694986</v>
      </c>
      <c r="Y49" s="64">
        <f t="shared" si="1"/>
        <v>20128610.746199999</v>
      </c>
      <c r="Z49" s="64">
        <f t="shared" ref="Z49:AB49" si="17">+E49+K49+P49</f>
        <v>20579273.434499998</v>
      </c>
      <c r="AA49" s="64">
        <f t="shared" si="17"/>
        <v>450662.68829999992</v>
      </c>
      <c r="AB49" s="64">
        <f t="shared" si="17"/>
        <v>0</v>
      </c>
      <c r="AC49" s="64">
        <f t="shared" si="8"/>
        <v>0</v>
      </c>
    </row>
    <row r="50" spans="1:29" s="62" customFormat="1" x14ac:dyDescent="0.3">
      <c r="A50" s="63" t="s">
        <v>249</v>
      </c>
      <c r="B50" s="63" t="s">
        <v>290</v>
      </c>
      <c r="C50" s="64">
        <v>3396650.23</v>
      </c>
      <c r="D50" s="64">
        <f t="shared" si="14"/>
        <v>0</v>
      </c>
      <c r="E50" s="64"/>
      <c r="F50" s="64"/>
      <c r="G50" s="64"/>
      <c r="H50" s="64">
        <f t="shared" si="3"/>
        <v>3396650.23</v>
      </c>
      <c r="I50" s="64">
        <v>0.53</v>
      </c>
      <c r="J50" s="64">
        <f t="shared" si="4"/>
        <v>6855729.8799999999</v>
      </c>
      <c r="K50" s="64">
        <v>7846073.8899999997</v>
      </c>
      <c r="L50" s="64">
        <v>990344.01</v>
      </c>
      <c r="M50" s="64">
        <v>0</v>
      </c>
      <c r="N50" s="64"/>
      <c r="O50" s="64">
        <f t="shared" si="5"/>
        <v>0</v>
      </c>
      <c r="P50" s="64"/>
      <c r="Q50" s="64"/>
      <c r="R50" s="64"/>
      <c r="S50" s="64"/>
      <c r="T50" s="64">
        <f t="shared" si="9"/>
        <v>0</v>
      </c>
      <c r="U50" s="64"/>
      <c r="V50" s="64"/>
      <c r="W50" s="64"/>
      <c r="X50" s="64">
        <f t="shared" si="0"/>
        <v>3396650.23</v>
      </c>
      <c r="Y50" s="65">
        <f t="shared" si="1"/>
        <v>6855729.8799999999</v>
      </c>
      <c r="Z50" s="65">
        <f t="shared" ref="Z50:AB62" si="18">+E50+K50+P50+U50</f>
        <v>7846073.8899999997</v>
      </c>
      <c r="AA50" s="64">
        <f t="shared" si="18"/>
        <v>990344.01</v>
      </c>
      <c r="AB50" s="64">
        <f t="shared" si="18"/>
        <v>0</v>
      </c>
      <c r="AC50" s="64">
        <f t="shared" si="8"/>
        <v>0</v>
      </c>
    </row>
    <row r="51" spans="1:29" s="62" customFormat="1" x14ac:dyDescent="0.3">
      <c r="A51" s="63" t="s">
        <v>236</v>
      </c>
      <c r="B51" s="63" t="s">
        <v>291</v>
      </c>
      <c r="C51" s="64">
        <v>1553317.57</v>
      </c>
      <c r="D51" s="64">
        <f t="shared" si="14"/>
        <v>278561</v>
      </c>
      <c r="E51" s="64">
        <v>289736</v>
      </c>
      <c r="F51" s="64">
        <v>11175</v>
      </c>
      <c r="G51" s="64">
        <v>0</v>
      </c>
      <c r="H51" s="64">
        <f t="shared" si="3"/>
        <v>1274756.57</v>
      </c>
      <c r="I51" s="64">
        <v>6</v>
      </c>
      <c r="J51" s="64">
        <f t="shared" si="4"/>
        <v>963362.4035817571</v>
      </c>
      <c r="K51" s="64">
        <v>1008465.5766768535</v>
      </c>
      <c r="L51" s="64">
        <v>45103.173095096347</v>
      </c>
      <c r="M51" s="64">
        <v>0</v>
      </c>
      <c r="N51" s="64">
        <v>15</v>
      </c>
      <c r="O51" s="64">
        <f t="shared" si="5"/>
        <v>1041837.0765180994</v>
      </c>
      <c r="P51" s="64">
        <v>1103165.9730296622</v>
      </c>
      <c r="Q51" s="64">
        <v>61328.896511562743</v>
      </c>
      <c r="R51" s="64"/>
      <c r="S51" s="64"/>
      <c r="T51" s="64">
        <f t="shared" si="9"/>
        <v>0</v>
      </c>
      <c r="U51" s="64"/>
      <c r="V51" s="64"/>
      <c r="W51" s="64"/>
      <c r="X51" s="64">
        <f t="shared" si="0"/>
        <v>1553317.57</v>
      </c>
      <c r="Y51" s="65">
        <f t="shared" si="1"/>
        <v>2283760.4800998569</v>
      </c>
      <c r="Z51" s="65">
        <f t="shared" si="18"/>
        <v>2401367.5497065159</v>
      </c>
      <c r="AA51" s="64">
        <f t="shared" si="18"/>
        <v>117607.06960665909</v>
      </c>
      <c r="AB51" s="64">
        <f t="shared" si="18"/>
        <v>0</v>
      </c>
      <c r="AC51" s="64">
        <f t="shared" si="8"/>
        <v>0</v>
      </c>
    </row>
    <row r="52" spans="1:29" s="74" customFormat="1" x14ac:dyDescent="0.3">
      <c r="A52" s="63" t="s">
        <v>237</v>
      </c>
      <c r="B52" s="63" t="s">
        <v>291</v>
      </c>
      <c r="C52" s="64">
        <v>1915162.53</v>
      </c>
      <c r="D52" s="64">
        <v>1078710.68</v>
      </c>
      <c r="E52" s="64">
        <v>1529888.15</v>
      </c>
      <c r="F52" s="64">
        <v>10087.469999999999</v>
      </c>
      <c r="G52" s="64">
        <v>441090</v>
      </c>
      <c r="H52" s="64">
        <f>+C52-D52</f>
        <v>836451.85000000009</v>
      </c>
      <c r="I52" s="70">
        <v>0.05</v>
      </c>
      <c r="J52" s="64">
        <f t="shared" si="4"/>
        <v>0</v>
      </c>
      <c r="K52" s="64"/>
      <c r="L52" s="64"/>
      <c r="M52" s="64"/>
      <c r="N52" s="64"/>
      <c r="O52" s="64">
        <f t="shared" si="5"/>
        <v>0</v>
      </c>
      <c r="P52" s="64"/>
      <c r="Q52" s="64"/>
      <c r="R52" s="64"/>
      <c r="S52" s="64"/>
      <c r="T52" s="64">
        <f t="shared" si="9"/>
        <v>0</v>
      </c>
      <c r="U52" s="64"/>
      <c r="V52" s="64"/>
      <c r="W52" s="64"/>
      <c r="X52" s="64">
        <f t="shared" si="0"/>
        <v>1915162.53</v>
      </c>
      <c r="Y52" s="65">
        <f t="shared" si="1"/>
        <v>1078710.68</v>
      </c>
      <c r="Z52" s="65">
        <f t="shared" si="18"/>
        <v>1529888.15</v>
      </c>
      <c r="AA52" s="64">
        <f t="shared" si="18"/>
        <v>10087.469999999999</v>
      </c>
      <c r="AB52" s="64">
        <f t="shared" si="18"/>
        <v>441090</v>
      </c>
      <c r="AC52" s="64">
        <f>IF(X52-Y52&lt;0,0,X52-Y52)-203497.872</f>
        <v>632953.97800000012</v>
      </c>
    </row>
    <row r="53" spans="1:29" s="74" customFormat="1" x14ac:dyDescent="0.3">
      <c r="A53" s="63" t="s">
        <v>238</v>
      </c>
      <c r="B53" s="63" t="s">
        <v>291</v>
      </c>
      <c r="C53" s="68">
        <v>7376400.1900000004</v>
      </c>
      <c r="D53" s="64">
        <f t="shared" si="14"/>
        <v>9204760.7699999996</v>
      </c>
      <c r="E53" s="68">
        <v>11839327.970000001</v>
      </c>
      <c r="F53" s="64">
        <v>0</v>
      </c>
      <c r="G53" s="75">
        <v>2634567.2000000002</v>
      </c>
      <c r="H53" s="64">
        <f t="shared" si="3"/>
        <v>-1828360.5799999991</v>
      </c>
      <c r="I53" s="64">
        <v>2</v>
      </c>
      <c r="J53" s="64">
        <f t="shared" si="4"/>
        <v>3206047.41</v>
      </c>
      <c r="K53" s="64">
        <v>5194411.74</v>
      </c>
      <c r="L53" s="64">
        <v>33503.279999999999</v>
      </c>
      <c r="M53" s="64">
        <v>1954861.05</v>
      </c>
      <c r="N53" s="64"/>
      <c r="O53" s="64">
        <f t="shared" si="5"/>
        <v>0</v>
      </c>
      <c r="P53" s="64"/>
      <c r="Q53" s="64"/>
      <c r="R53" s="64"/>
      <c r="S53" s="64"/>
      <c r="T53" s="64">
        <f t="shared" si="9"/>
        <v>0</v>
      </c>
      <c r="U53" s="64"/>
      <c r="V53" s="64"/>
      <c r="W53" s="64"/>
      <c r="X53" s="64">
        <f t="shared" si="0"/>
        <v>7376400.1900000004</v>
      </c>
      <c r="Y53" s="65">
        <f t="shared" si="1"/>
        <v>12410808.18</v>
      </c>
      <c r="Z53" s="65">
        <f t="shared" si="18"/>
        <v>17033739.710000001</v>
      </c>
      <c r="AA53" s="64">
        <f t="shared" si="18"/>
        <v>33503.279999999999</v>
      </c>
      <c r="AB53" s="64">
        <f t="shared" si="18"/>
        <v>4589428.25</v>
      </c>
      <c r="AC53" s="64">
        <f t="shared" si="8"/>
        <v>0</v>
      </c>
    </row>
    <row r="54" spans="1:29" s="74" customFormat="1" x14ac:dyDescent="0.3">
      <c r="A54" s="63" t="s">
        <v>239</v>
      </c>
      <c r="B54" s="63" t="s">
        <v>291</v>
      </c>
      <c r="C54" s="68">
        <v>10149877.140000001</v>
      </c>
      <c r="D54" s="64">
        <f t="shared" si="14"/>
        <v>8144135.1599999992</v>
      </c>
      <c r="E54" s="68">
        <v>9655385.5399999991</v>
      </c>
      <c r="F54" s="68">
        <v>0</v>
      </c>
      <c r="G54" s="68">
        <v>1511250.38</v>
      </c>
      <c r="H54" s="64">
        <f t="shared" si="3"/>
        <v>2005741.9800000014</v>
      </c>
      <c r="I54" s="64"/>
      <c r="J54" s="64">
        <f t="shared" si="4"/>
        <v>0</v>
      </c>
      <c r="K54" s="64"/>
      <c r="L54" s="64"/>
      <c r="M54" s="64"/>
      <c r="N54" s="64"/>
      <c r="O54" s="64">
        <f t="shared" si="5"/>
        <v>0</v>
      </c>
      <c r="P54" s="64"/>
      <c r="Q54" s="64"/>
      <c r="R54" s="64"/>
      <c r="S54" s="64"/>
      <c r="T54" s="64">
        <f t="shared" si="9"/>
        <v>0</v>
      </c>
      <c r="U54" s="65"/>
      <c r="V54" s="64"/>
      <c r="W54" s="64"/>
      <c r="X54" s="64">
        <f t="shared" si="0"/>
        <v>10149877.140000001</v>
      </c>
      <c r="Y54" s="65">
        <f t="shared" si="1"/>
        <v>8144135.1599999992</v>
      </c>
      <c r="Z54" s="65">
        <f t="shared" si="18"/>
        <v>9655385.5399999991</v>
      </c>
      <c r="AA54" s="64">
        <f t="shared" si="18"/>
        <v>0</v>
      </c>
      <c r="AB54" s="64">
        <f t="shared" si="18"/>
        <v>1511250.38</v>
      </c>
      <c r="AC54" s="64">
        <f t="shared" si="8"/>
        <v>2005741.9800000014</v>
      </c>
    </row>
    <row r="55" spans="1:29" s="74" customFormat="1" x14ac:dyDescent="0.3">
      <c r="A55" s="63" t="s">
        <v>240</v>
      </c>
      <c r="B55" s="63" t="s">
        <v>291</v>
      </c>
      <c r="C55" s="64">
        <v>2163627.0299999998</v>
      </c>
      <c r="D55" s="64">
        <f t="shared" si="14"/>
        <v>3810944.39</v>
      </c>
      <c r="E55" s="64">
        <v>3699531.35</v>
      </c>
      <c r="F55" s="64">
        <v>404941.09</v>
      </c>
      <c r="G55" s="64">
        <v>-516354.12999999989</v>
      </c>
      <c r="H55" s="64">
        <f t="shared" si="3"/>
        <v>-1647317.3600000003</v>
      </c>
      <c r="I55" s="64"/>
      <c r="J55" s="64">
        <f t="shared" si="4"/>
        <v>0</v>
      </c>
      <c r="K55" s="64"/>
      <c r="L55" s="64"/>
      <c r="M55" s="64"/>
      <c r="N55" s="64"/>
      <c r="O55" s="64">
        <f t="shared" si="5"/>
        <v>0</v>
      </c>
      <c r="P55" s="64"/>
      <c r="Q55" s="64"/>
      <c r="R55" s="64"/>
      <c r="S55" s="64"/>
      <c r="T55" s="64">
        <f t="shared" si="9"/>
        <v>0</v>
      </c>
      <c r="U55" s="64"/>
      <c r="V55" s="64"/>
      <c r="W55" s="64"/>
      <c r="X55" s="64">
        <f t="shared" si="0"/>
        <v>2163627.0299999998</v>
      </c>
      <c r="Y55" s="65">
        <f t="shared" si="1"/>
        <v>3810944.39</v>
      </c>
      <c r="Z55" s="65">
        <f t="shared" si="18"/>
        <v>3699531.35</v>
      </c>
      <c r="AA55" s="64">
        <f t="shared" si="18"/>
        <v>404941.09</v>
      </c>
      <c r="AB55" s="64">
        <f t="shared" si="18"/>
        <v>-516354.12999999989</v>
      </c>
      <c r="AC55" s="64">
        <f t="shared" si="8"/>
        <v>0</v>
      </c>
    </row>
    <row r="56" spans="1:29" s="74" customFormat="1" x14ac:dyDescent="0.3">
      <c r="A56" s="63" t="s">
        <v>241</v>
      </c>
      <c r="B56" s="63" t="s">
        <v>291</v>
      </c>
      <c r="C56" s="64">
        <v>8303056.4399999995</v>
      </c>
      <c r="D56" s="64">
        <f t="shared" si="14"/>
        <v>7504412.5700000003</v>
      </c>
      <c r="E56" s="64">
        <v>10753640.48</v>
      </c>
      <c r="F56" s="64">
        <v>145576.39000000001</v>
      </c>
      <c r="G56" s="64">
        <v>3103651.5199999996</v>
      </c>
      <c r="H56" s="64">
        <f t="shared" si="3"/>
        <v>798643.86999999918</v>
      </c>
      <c r="I56" s="64"/>
      <c r="J56" s="64">
        <f t="shared" si="4"/>
        <v>0</v>
      </c>
      <c r="K56" s="64"/>
      <c r="L56" s="64"/>
      <c r="M56" s="64"/>
      <c r="N56" s="64"/>
      <c r="O56" s="64">
        <f t="shared" si="5"/>
        <v>0</v>
      </c>
      <c r="P56" s="64"/>
      <c r="Q56" s="64"/>
      <c r="R56" s="64"/>
      <c r="S56" s="64"/>
      <c r="T56" s="64">
        <f t="shared" si="9"/>
        <v>0</v>
      </c>
      <c r="U56" s="64"/>
      <c r="V56" s="64"/>
      <c r="W56" s="64"/>
      <c r="X56" s="64">
        <f t="shared" si="0"/>
        <v>8303056.4399999995</v>
      </c>
      <c r="Y56" s="65">
        <f t="shared" si="1"/>
        <v>7504412.5700000003</v>
      </c>
      <c r="Z56" s="65">
        <f t="shared" si="18"/>
        <v>10753640.48</v>
      </c>
      <c r="AA56" s="64">
        <f t="shared" si="18"/>
        <v>145576.39000000001</v>
      </c>
      <c r="AB56" s="64">
        <f t="shared" si="18"/>
        <v>3103651.5199999996</v>
      </c>
      <c r="AC56" s="64">
        <f t="shared" si="8"/>
        <v>798643.86999999918</v>
      </c>
    </row>
    <row r="57" spans="1:29" s="74" customFormat="1" x14ac:dyDescent="0.3">
      <c r="A57" s="63" t="s">
        <v>242</v>
      </c>
      <c r="B57" s="63" t="s">
        <v>291</v>
      </c>
      <c r="C57" s="69">
        <v>3532581.68</v>
      </c>
      <c r="D57" s="64">
        <f t="shared" si="14"/>
        <v>3315416.05</v>
      </c>
      <c r="E57" s="69">
        <v>4888145.22</v>
      </c>
      <c r="F57" s="69">
        <v>0</v>
      </c>
      <c r="G57" s="69">
        <v>1572729.17</v>
      </c>
      <c r="H57" s="64">
        <f t="shared" si="3"/>
        <v>217165.63000000035</v>
      </c>
      <c r="I57" s="70"/>
      <c r="J57" s="64">
        <f t="shared" si="4"/>
        <v>0</v>
      </c>
      <c r="K57" s="69"/>
      <c r="L57" s="69"/>
      <c r="M57" s="69"/>
      <c r="N57" s="70"/>
      <c r="O57" s="64">
        <f t="shared" si="5"/>
        <v>0</v>
      </c>
      <c r="P57" s="69"/>
      <c r="Q57" s="69"/>
      <c r="R57" s="69"/>
      <c r="S57" s="70"/>
      <c r="T57" s="64">
        <f t="shared" si="9"/>
        <v>0</v>
      </c>
      <c r="U57" s="69"/>
      <c r="V57" s="69"/>
      <c r="W57" s="69"/>
      <c r="X57" s="64">
        <f t="shared" si="0"/>
        <v>3532581.68</v>
      </c>
      <c r="Y57" s="65">
        <f t="shared" si="1"/>
        <v>3315416.05</v>
      </c>
      <c r="Z57" s="65">
        <f t="shared" si="18"/>
        <v>4888145.22</v>
      </c>
      <c r="AA57" s="64">
        <f t="shared" si="18"/>
        <v>0</v>
      </c>
      <c r="AB57" s="64">
        <f t="shared" si="18"/>
        <v>1572729.17</v>
      </c>
      <c r="AC57" s="64">
        <f t="shared" si="8"/>
        <v>217165.63000000035</v>
      </c>
    </row>
    <row r="58" spans="1:29" s="74" customFormat="1" x14ac:dyDescent="0.3">
      <c r="A58" s="63" t="s">
        <v>243</v>
      </c>
      <c r="B58" s="63" t="s">
        <v>291</v>
      </c>
      <c r="C58" s="64">
        <v>9629267.5</v>
      </c>
      <c r="D58" s="64">
        <f t="shared" si="14"/>
        <v>0</v>
      </c>
      <c r="E58" s="64">
        <v>0</v>
      </c>
      <c r="F58" s="64">
        <v>0</v>
      </c>
      <c r="G58" s="64">
        <v>0</v>
      </c>
      <c r="H58" s="64">
        <f t="shared" si="3"/>
        <v>9629267.5</v>
      </c>
      <c r="I58" s="70">
        <v>0.09</v>
      </c>
      <c r="J58" s="64">
        <f t="shared" si="4"/>
        <v>1990564.9316999998</v>
      </c>
      <c r="K58" s="64">
        <v>1990564.9316999998</v>
      </c>
      <c r="L58" s="64">
        <v>0</v>
      </c>
      <c r="M58" s="64">
        <v>0</v>
      </c>
      <c r="N58" s="64">
        <v>0</v>
      </c>
      <c r="O58" s="64">
        <f t="shared" si="5"/>
        <v>0</v>
      </c>
      <c r="P58" s="64">
        <v>0</v>
      </c>
      <c r="Q58" s="64">
        <v>0</v>
      </c>
      <c r="R58" s="64">
        <v>0</v>
      </c>
      <c r="S58" s="64"/>
      <c r="T58" s="64">
        <f t="shared" si="9"/>
        <v>0</v>
      </c>
      <c r="U58" s="64"/>
      <c r="V58" s="64"/>
      <c r="W58" s="64"/>
      <c r="X58" s="64">
        <f t="shared" si="0"/>
        <v>9629267.5</v>
      </c>
      <c r="Y58" s="65">
        <f t="shared" si="1"/>
        <v>1990564.9316999998</v>
      </c>
      <c r="Z58" s="65">
        <f t="shared" si="18"/>
        <v>1990564.9316999998</v>
      </c>
      <c r="AA58" s="64">
        <f t="shared" si="18"/>
        <v>0</v>
      </c>
      <c r="AB58" s="64">
        <f t="shared" si="18"/>
        <v>0</v>
      </c>
      <c r="AC58" s="64">
        <f t="shared" si="8"/>
        <v>7638702.5683000004</v>
      </c>
    </row>
    <row r="59" spans="1:29" s="74" customFormat="1" x14ac:dyDescent="0.3">
      <c r="A59" s="63" t="s">
        <v>244</v>
      </c>
      <c r="B59" s="63" t="s">
        <v>291</v>
      </c>
      <c r="C59" s="68">
        <v>3575213.45</v>
      </c>
      <c r="D59" s="64">
        <f>+E59-F59-G59</f>
        <v>1541329.2399999998</v>
      </c>
      <c r="E59" s="68">
        <v>2455902.9</v>
      </c>
      <c r="F59" s="68">
        <v>0</v>
      </c>
      <c r="G59" s="68">
        <v>914573.66</v>
      </c>
      <c r="H59" s="64">
        <f t="shared" si="3"/>
        <v>2033884.2100000004</v>
      </c>
      <c r="I59" s="68" t="s">
        <v>250</v>
      </c>
      <c r="J59" s="64">
        <f t="shared" si="4"/>
        <v>0</v>
      </c>
      <c r="K59" s="68"/>
      <c r="L59" s="68"/>
      <c r="M59" s="68"/>
      <c r="N59" s="68"/>
      <c r="O59" s="64">
        <f t="shared" si="5"/>
        <v>0</v>
      </c>
      <c r="P59" s="68"/>
      <c r="Q59" s="68"/>
      <c r="R59" s="68"/>
      <c r="S59" s="68"/>
      <c r="T59" s="64">
        <f t="shared" si="9"/>
        <v>0</v>
      </c>
      <c r="U59" s="68"/>
      <c r="V59" s="68"/>
      <c r="W59" s="68"/>
      <c r="X59" s="64">
        <f t="shared" si="0"/>
        <v>3575213.45</v>
      </c>
      <c r="Y59" s="65">
        <f t="shared" si="1"/>
        <v>1541329.2399999998</v>
      </c>
      <c r="Z59" s="65">
        <f t="shared" si="18"/>
        <v>2455902.9</v>
      </c>
      <c r="AA59" s="64">
        <f t="shared" si="18"/>
        <v>0</v>
      </c>
      <c r="AB59" s="64">
        <f t="shared" si="18"/>
        <v>914573.66</v>
      </c>
      <c r="AC59" s="64">
        <f t="shared" si="8"/>
        <v>2033884.2100000004</v>
      </c>
    </row>
    <row r="60" spans="1:29" s="74" customFormat="1" x14ac:dyDescent="0.3">
      <c r="A60" s="63" t="s">
        <v>245</v>
      </c>
      <c r="B60" s="63" t="s">
        <v>291</v>
      </c>
      <c r="C60" s="64">
        <v>4684131.07</v>
      </c>
      <c r="D60" s="64">
        <f t="shared" ref="D60:D85" si="19">+E60-F60-G60</f>
        <v>6659800.0600000005</v>
      </c>
      <c r="E60" s="64">
        <v>9088411.4199999999</v>
      </c>
      <c r="F60" s="64">
        <v>934282.77</v>
      </c>
      <c r="G60" s="64">
        <v>1494328.5899999999</v>
      </c>
      <c r="H60" s="64">
        <f t="shared" si="3"/>
        <v>-1975668.9900000002</v>
      </c>
      <c r="I60" s="64"/>
      <c r="J60" s="64">
        <f t="shared" si="4"/>
        <v>0</v>
      </c>
      <c r="K60" s="68">
        <v>0</v>
      </c>
      <c r="L60" s="68"/>
      <c r="M60" s="68"/>
      <c r="N60" s="64"/>
      <c r="O60" s="64">
        <f t="shared" si="5"/>
        <v>0</v>
      </c>
      <c r="P60" s="64"/>
      <c r="Q60" s="64"/>
      <c r="R60" s="64"/>
      <c r="S60" s="64"/>
      <c r="T60" s="64">
        <f t="shared" si="9"/>
        <v>0</v>
      </c>
      <c r="U60" s="64"/>
      <c r="V60" s="64"/>
      <c r="W60" s="64"/>
      <c r="X60" s="64">
        <f t="shared" si="0"/>
        <v>4684131.07</v>
      </c>
      <c r="Y60" s="65">
        <f t="shared" si="1"/>
        <v>6659800.0600000005</v>
      </c>
      <c r="Z60" s="65">
        <f t="shared" si="18"/>
        <v>9088411.4199999999</v>
      </c>
      <c r="AA60" s="64">
        <f t="shared" si="18"/>
        <v>934282.77</v>
      </c>
      <c r="AB60" s="64">
        <f t="shared" si="18"/>
        <v>1494328.5899999999</v>
      </c>
      <c r="AC60" s="64">
        <f t="shared" si="8"/>
        <v>0</v>
      </c>
    </row>
    <row r="61" spans="1:29" s="74" customFormat="1" x14ac:dyDescent="0.3">
      <c r="A61" s="63" t="s">
        <v>246</v>
      </c>
      <c r="B61" s="63" t="s">
        <v>291</v>
      </c>
      <c r="C61" s="64">
        <v>3010294.37</v>
      </c>
      <c r="D61" s="64">
        <f t="shared" si="19"/>
        <v>3416155.4800000004</v>
      </c>
      <c r="E61" s="64">
        <v>4814004.9700000007</v>
      </c>
      <c r="F61" s="64">
        <v>0</v>
      </c>
      <c r="G61" s="64">
        <v>1397849.4900000002</v>
      </c>
      <c r="H61" s="64">
        <f t="shared" si="3"/>
        <v>-405861.11000000034</v>
      </c>
      <c r="I61" s="64"/>
      <c r="J61" s="64">
        <f t="shared" si="4"/>
        <v>0</v>
      </c>
      <c r="K61" s="64"/>
      <c r="L61" s="64"/>
      <c r="M61" s="64"/>
      <c r="N61" s="64"/>
      <c r="O61" s="64">
        <f t="shared" si="5"/>
        <v>0</v>
      </c>
      <c r="P61" s="64"/>
      <c r="Q61" s="64"/>
      <c r="R61" s="64"/>
      <c r="S61" s="64"/>
      <c r="T61" s="64">
        <f t="shared" si="9"/>
        <v>0</v>
      </c>
      <c r="U61" s="64"/>
      <c r="V61" s="64"/>
      <c r="W61" s="64"/>
      <c r="X61" s="64">
        <f t="shared" si="0"/>
        <v>3010294.37</v>
      </c>
      <c r="Y61" s="65">
        <f t="shared" si="1"/>
        <v>3416155.4800000004</v>
      </c>
      <c r="Z61" s="65">
        <f t="shared" si="18"/>
        <v>4814004.9700000007</v>
      </c>
      <c r="AA61" s="64">
        <f t="shared" si="18"/>
        <v>0</v>
      </c>
      <c r="AB61" s="64">
        <f t="shared" si="18"/>
        <v>1397849.4900000002</v>
      </c>
      <c r="AC61" s="64">
        <f t="shared" si="8"/>
        <v>0</v>
      </c>
    </row>
    <row r="62" spans="1:29" s="74" customFormat="1" x14ac:dyDescent="0.3">
      <c r="A62" s="63" t="s">
        <v>247</v>
      </c>
      <c r="B62" s="63" t="s">
        <v>291</v>
      </c>
      <c r="C62" s="69">
        <v>830800.2</v>
      </c>
      <c r="D62" s="64">
        <f t="shared" si="19"/>
        <v>639193.4700000002</v>
      </c>
      <c r="E62" s="69">
        <v>2262072.5500000003</v>
      </c>
      <c r="F62" s="69">
        <v>13282</v>
      </c>
      <c r="G62" s="69">
        <v>1609597.08</v>
      </c>
      <c r="H62" s="64">
        <f t="shared" si="3"/>
        <v>191606.72999999975</v>
      </c>
      <c r="I62" s="69"/>
      <c r="J62" s="64">
        <f t="shared" si="4"/>
        <v>0</v>
      </c>
      <c r="K62" s="69"/>
      <c r="L62" s="69"/>
      <c r="M62" s="69"/>
      <c r="N62" s="69"/>
      <c r="O62" s="64">
        <f t="shared" si="5"/>
        <v>0</v>
      </c>
      <c r="P62" s="69"/>
      <c r="Q62" s="69"/>
      <c r="R62" s="69"/>
      <c r="S62" s="69"/>
      <c r="T62" s="64">
        <f t="shared" si="9"/>
        <v>0</v>
      </c>
      <c r="U62" s="69"/>
      <c r="V62" s="69"/>
      <c r="W62" s="69"/>
      <c r="X62" s="64">
        <f t="shared" si="0"/>
        <v>830800.2</v>
      </c>
      <c r="Y62" s="65">
        <f t="shared" si="1"/>
        <v>639193.4700000002</v>
      </c>
      <c r="Z62" s="65">
        <f t="shared" si="18"/>
        <v>2262072.5500000003</v>
      </c>
      <c r="AA62" s="64">
        <f t="shared" si="18"/>
        <v>13282</v>
      </c>
      <c r="AB62" s="64">
        <f t="shared" si="18"/>
        <v>1609597.08</v>
      </c>
      <c r="AC62" s="64">
        <f t="shared" si="8"/>
        <v>191606.72999999975</v>
      </c>
    </row>
    <row r="63" spans="1:29" s="74" customFormat="1" x14ac:dyDescent="0.3">
      <c r="A63" s="63" t="s">
        <v>248</v>
      </c>
      <c r="B63" s="63" t="s">
        <v>291</v>
      </c>
      <c r="C63" s="64">
        <v>6843960</v>
      </c>
      <c r="D63" s="64">
        <f t="shared" si="19"/>
        <v>1881723.8200000022</v>
      </c>
      <c r="E63" s="64">
        <v>6657517.9400000013</v>
      </c>
      <c r="F63" s="64">
        <v>0</v>
      </c>
      <c r="G63" s="64">
        <v>4775794.1199999992</v>
      </c>
      <c r="H63" s="64">
        <f t="shared" si="3"/>
        <v>4962236.1799999978</v>
      </c>
      <c r="I63" s="64"/>
      <c r="J63" s="64">
        <f t="shared" si="4"/>
        <v>0</v>
      </c>
      <c r="K63" s="64"/>
      <c r="L63" s="64"/>
      <c r="M63" s="64"/>
      <c r="N63" s="64"/>
      <c r="O63" s="64">
        <f t="shared" si="5"/>
        <v>0</v>
      </c>
      <c r="P63" s="64"/>
      <c r="Q63" s="64"/>
      <c r="R63" s="64"/>
      <c r="S63" s="64"/>
      <c r="T63" s="64">
        <f t="shared" si="9"/>
        <v>0</v>
      </c>
      <c r="U63" s="64"/>
      <c r="V63" s="64"/>
      <c r="W63" s="64"/>
      <c r="X63" s="64">
        <f t="shared" si="0"/>
        <v>6843960</v>
      </c>
      <c r="Y63" s="64">
        <f t="shared" si="1"/>
        <v>1881723.8200000022</v>
      </c>
      <c r="Z63" s="64">
        <f t="shared" ref="Z63:AB63" si="20">+E63+K63+P63</f>
        <v>6657517.9400000013</v>
      </c>
      <c r="AA63" s="64">
        <f t="shared" si="20"/>
        <v>0</v>
      </c>
      <c r="AB63" s="64">
        <f t="shared" si="20"/>
        <v>4775794.1199999992</v>
      </c>
      <c r="AC63" s="64">
        <f t="shared" si="8"/>
        <v>4962236.1799999978</v>
      </c>
    </row>
    <row r="64" spans="1:29" s="74" customFormat="1" x14ac:dyDescent="0.3">
      <c r="A64" s="63" t="s">
        <v>249</v>
      </c>
      <c r="B64" s="63" t="s">
        <v>291</v>
      </c>
      <c r="C64" s="64">
        <v>4090073.63</v>
      </c>
      <c r="D64" s="64">
        <f t="shared" si="19"/>
        <v>5781702.419999999</v>
      </c>
      <c r="E64" s="64">
        <v>9596992.6899999995</v>
      </c>
      <c r="F64" s="64">
        <v>2205658.9</v>
      </c>
      <c r="G64" s="64">
        <v>1609631.37</v>
      </c>
      <c r="H64" s="64">
        <f t="shared" si="3"/>
        <v>-1691628.7899999991</v>
      </c>
      <c r="I64" s="64"/>
      <c r="J64" s="64">
        <f t="shared" si="4"/>
        <v>0</v>
      </c>
      <c r="K64" s="64"/>
      <c r="L64" s="64"/>
      <c r="M64" s="64"/>
      <c r="N64" s="64"/>
      <c r="O64" s="64">
        <f t="shared" si="5"/>
        <v>0</v>
      </c>
      <c r="P64" s="64"/>
      <c r="Q64" s="64"/>
      <c r="R64" s="64"/>
      <c r="S64" s="64"/>
      <c r="T64" s="64">
        <f t="shared" si="9"/>
        <v>0</v>
      </c>
      <c r="U64" s="64"/>
      <c r="V64" s="64"/>
      <c r="W64" s="64"/>
      <c r="X64" s="64">
        <f t="shared" si="0"/>
        <v>4090073.63</v>
      </c>
      <c r="Y64" s="65">
        <f t="shared" si="1"/>
        <v>5781702.419999999</v>
      </c>
      <c r="Z64" s="65">
        <f t="shared" ref="Z64:AB79" si="21">+E64+K64+P64+U64</f>
        <v>9596992.6899999995</v>
      </c>
      <c r="AA64" s="64">
        <f t="shared" si="21"/>
        <v>2205658.9</v>
      </c>
      <c r="AB64" s="64">
        <f t="shared" si="21"/>
        <v>1609631.37</v>
      </c>
      <c r="AC64" s="64">
        <f t="shared" si="8"/>
        <v>0</v>
      </c>
    </row>
    <row r="65" spans="1:29" s="74" customFormat="1" x14ac:dyDescent="0.3">
      <c r="A65" s="63" t="s">
        <v>236</v>
      </c>
      <c r="B65" s="63" t="s">
        <v>251</v>
      </c>
      <c r="C65" s="64">
        <v>1853885.97</v>
      </c>
      <c r="D65" s="64">
        <f t="shared" si="19"/>
        <v>2038445.4500000007</v>
      </c>
      <c r="E65" s="64">
        <v>4206491.8500000006</v>
      </c>
      <c r="F65" s="64">
        <v>345500</v>
      </c>
      <c r="G65" s="64">
        <v>1822546.4</v>
      </c>
      <c r="H65" s="64">
        <f t="shared" si="3"/>
        <v>-184559.48000000068</v>
      </c>
      <c r="I65" s="64"/>
      <c r="J65" s="64">
        <f t="shared" si="4"/>
        <v>0</v>
      </c>
      <c r="K65" s="64"/>
      <c r="L65" s="64"/>
      <c r="M65" s="64"/>
      <c r="N65" s="64"/>
      <c r="O65" s="64">
        <f t="shared" si="5"/>
        <v>0</v>
      </c>
      <c r="P65" s="64"/>
      <c r="Q65" s="64"/>
      <c r="R65" s="64"/>
      <c r="S65" s="64"/>
      <c r="T65" s="64">
        <f t="shared" si="9"/>
        <v>0</v>
      </c>
      <c r="U65" s="64"/>
      <c r="V65" s="64"/>
      <c r="W65" s="64"/>
      <c r="X65" s="64">
        <f t="shared" si="0"/>
        <v>1853885.97</v>
      </c>
      <c r="Y65" s="65">
        <f t="shared" si="1"/>
        <v>2038445.4500000007</v>
      </c>
      <c r="Z65" s="65">
        <f t="shared" si="21"/>
        <v>4206491.8500000006</v>
      </c>
      <c r="AA65" s="64">
        <f t="shared" si="21"/>
        <v>345500</v>
      </c>
      <c r="AB65" s="64">
        <f t="shared" si="21"/>
        <v>1822546.4</v>
      </c>
      <c r="AC65" s="64">
        <f t="shared" si="8"/>
        <v>0</v>
      </c>
    </row>
    <row r="66" spans="1:29" s="74" customFormat="1" x14ac:dyDescent="0.3">
      <c r="A66" s="63" t="s">
        <v>237</v>
      </c>
      <c r="B66" s="63" t="s">
        <v>251</v>
      </c>
      <c r="C66" s="64">
        <v>2893544.01</v>
      </c>
      <c r="D66" s="64">
        <f t="shared" si="19"/>
        <v>4865110.5199999996</v>
      </c>
      <c r="E66" s="64">
        <v>7152456.2400000002</v>
      </c>
      <c r="F66" s="64">
        <v>1321485.73</v>
      </c>
      <c r="G66" s="64">
        <v>965859.99</v>
      </c>
      <c r="H66" s="64">
        <f t="shared" si="3"/>
        <v>-1971566.5099999998</v>
      </c>
      <c r="I66" s="64"/>
      <c r="J66" s="64">
        <f t="shared" si="4"/>
        <v>0</v>
      </c>
      <c r="K66" s="64"/>
      <c r="L66" s="64"/>
      <c r="M66" s="64"/>
      <c r="N66" s="64"/>
      <c r="O66" s="64">
        <f t="shared" si="5"/>
        <v>0</v>
      </c>
      <c r="P66" s="64"/>
      <c r="Q66" s="64"/>
      <c r="R66" s="64"/>
      <c r="S66" s="64"/>
      <c r="T66" s="64">
        <f t="shared" si="9"/>
        <v>0</v>
      </c>
      <c r="U66" s="64"/>
      <c r="V66" s="64"/>
      <c r="W66" s="64"/>
      <c r="X66" s="64">
        <f t="shared" si="0"/>
        <v>2893544.01</v>
      </c>
      <c r="Y66" s="65">
        <f t="shared" si="1"/>
        <v>4865110.5199999996</v>
      </c>
      <c r="Z66" s="65">
        <f t="shared" si="21"/>
        <v>7152456.2400000002</v>
      </c>
      <c r="AA66" s="64">
        <f t="shared" si="21"/>
        <v>1321485.73</v>
      </c>
      <c r="AB66" s="64">
        <f t="shared" si="21"/>
        <v>965859.99</v>
      </c>
      <c r="AC66" s="64">
        <f t="shared" si="8"/>
        <v>0</v>
      </c>
    </row>
    <row r="67" spans="1:29" s="74" customFormat="1" x14ac:dyDescent="0.3">
      <c r="A67" s="63" t="s">
        <v>238</v>
      </c>
      <c r="B67" s="63" t="s">
        <v>251</v>
      </c>
      <c r="C67" s="68">
        <v>3997525</v>
      </c>
      <c r="D67" s="64">
        <f t="shared" si="19"/>
        <v>3997702.45</v>
      </c>
      <c r="E67" s="68">
        <v>4984345.83</v>
      </c>
      <c r="F67" s="68">
        <v>0</v>
      </c>
      <c r="G67" s="68">
        <v>986643.38</v>
      </c>
      <c r="H67" s="64">
        <f t="shared" si="3"/>
        <v>-177.45000000018626</v>
      </c>
      <c r="I67" s="68"/>
      <c r="J67" s="64">
        <f t="shared" si="4"/>
        <v>0</v>
      </c>
      <c r="K67" s="68"/>
      <c r="L67" s="68"/>
      <c r="M67" s="68"/>
      <c r="N67" s="68"/>
      <c r="O67" s="64">
        <f t="shared" si="5"/>
        <v>0</v>
      </c>
      <c r="P67" s="68"/>
      <c r="Q67" s="68"/>
      <c r="R67" s="68"/>
      <c r="S67" s="68"/>
      <c r="T67" s="64">
        <f t="shared" si="9"/>
        <v>0</v>
      </c>
      <c r="U67" s="68"/>
      <c r="V67" s="68"/>
      <c r="W67" s="68"/>
      <c r="X67" s="64">
        <f t="shared" si="0"/>
        <v>3997525</v>
      </c>
      <c r="Y67" s="65">
        <f t="shared" si="1"/>
        <v>3997702.45</v>
      </c>
      <c r="Z67" s="65">
        <f t="shared" si="21"/>
        <v>4984345.83</v>
      </c>
      <c r="AA67" s="64">
        <f t="shared" si="21"/>
        <v>0</v>
      </c>
      <c r="AB67" s="64">
        <f t="shared" si="21"/>
        <v>986643.38</v>
      </c>
      <c r="AC67" s="64">
        <f t="shared" si="8"/>
        <v>0</v>
      </c>
    </row>
    <row r="68" spans="1:29" s="74" customFormat="1" x14ac:dyDescent="0.3">
      <c r="A68" s="63" t="s">
        <v>239</v>
      </c>
      <c r="B68" s="63" t="s">
        <v>251</v>
      </c>
      <c r="C68" s="68">
        <v>10149877.140000001</v>
      </c>
      <c r="D68" s="64">
        <f t="shared" si="19"/>
        <v>10149877.140000001</v>
      </c>
      <c r="E68" s="68">
        <v>15849313.220000001</v>
      </c>
      <c r="F68" s="68">
        <v>82261</v>
      </c>
      <c r="G68" s="68">
        <v>5617175.0800000001</v>
      </c>
      <c r="H68" s="64">
        <f t="shared" si="3"/>
        <v>0</v>
      </c>
      <c r="I68" s="64"/>
      <c r="J68" s="64">
        <f t="shared" si="4"/>
        <v>0</v>
      </c>
      <c r="K68" s="64"/>
      <c r="L68" s="64"/>
      <c r="M68" s="64"/>
      <c r="N68" s="64"/>
      <c r="O68" s="64">
        <f t="shared" si="5"/>
        <v>0</v>
      </c>
      <c r="P68" s="64"/>
      <c r="Q68" s="64"/>
      <c r="R68" s="64"/>
      <c r="S68" s="64"/>
      <c r="T68" s="64">
        <f t="shared" si="9"/>
        <v>0</v>
      </c>
      <c r="U68" s="65"/>
      <c r="V68" s="64"/>
      <c r="W68" s="64"/>
      <c r="X68" s="64">
        <f t="shared" si="0"/>
        <v>10149877.140000001</v>
      </c>
      <c r="Y68" s="65">
        <f t="shared" si="1"/>
        <v>10149877.140000001</v>
      </c>
      <c r="Z68" s="65">
        <f t="shared" si="21"/>
        <v>15849313.220000001</v>
      </c>
      <c r="AA68" s="64">
        <f t="shared" si="21"/>
        <v>82261</v>
      </c>
      <c r="AB68" s="64">
        <f t="shared" si="21"/>
        <v>5617175.0800000001</v>
      </c>
      <c r="AC68" s="64">
        <f t="shared" si="8"/>
        <v>0</v>
      </c>
    </row>
    <row r="69" spans="1:29" s="74" customFormat="1" x14ac:dyDescent="0.3">
      <c r="A69" s="63" t="s">
        <v>240</v>
      </c>
      <c r="B69" s="63" t="s">
        <v>251</v>
      </c>
      <c r="C69" s="64">
        <v>1838647.73</v>
      </c>
      <c r="D69" s="64">
        <f t="shared" si="19"/>
        <v>1838647.7799999998</v>
      </c>
      <c r="E69" s="64">
        <v>2317630.15</v>
      </c>
      <c r="F69" s="64">
        <v>38840</v>
      </c>
      <c r="G69" s="64">
        <v>440142.37000000011</v>
      </c>
      <c r="H69" s="64">
        <f t="shared" si="3"/>
        <v>-4.9999999813735485E-2</v>
      </c>
      <c r="I69" s="64"/>
      <c r="J69" s="64">
        <f t="shared" si="4"/>
        <v>0</v>
      </c>
      <c r="K69" s="64"/>
      <c r="L69" s="64"/>
      <c r="M69" s="64"/>
      <c r="N69" s="64"/>
      <c r="O69" s="64">
        <f t="shared" si="5"/>
        <v>0</v>
      </c>
      <c r="P69" s="64"/>
      <c r="Q69" s="64"/>
      <c r="R69" s="64"/>
      <c r="S69" s="64"/>
      <c r="T69" s="64">
        <f t="shared" si="9"/>
        <v>0</v>
      </c>
      <c r="U69" s="64"/>
      <c r="V69" s="64"/>
      <c r="W69" s="64"/>
      <c r="X69" s="64">
        <f t="shared" si="0"/>
        <v>1838647.73</v>
      </c>
      <c r="Y69" s="65">
        <f t="shared" si="1"/>
        <v>1838647.7799999998</v>
      </c>
      <c r="Z69" s="65">
        <f t="shared" si="21"/>
        <v>2317630.15</v>
      </c>
      <c r="AA69" s="64">
        <f t="shared" si="21"/>
        <v>38840</v>
      </c>
      <c r="AB69" s="64">
        <f t="shared" si="21"/>
        <v>440142.37000000011</v>
      </c>
      <c r="AC69" s="64">
        <f t="shared" si="8"/>
        <v>0</v>
      </c>
    </row>
    <row r="70" spans="1:29" s="74" customFormat="1" x14ac:dyDescent="0.3">
      <c r="A70" s="63" t="s">
        <v>241</v>
      </c>
      <c r="B70" s="63" t="s">
        <v>251</v>
      </c>
      <c r="C70" s="64">
        <v>7405795.5899999999</v>
      </c>
      <c r="D70" s="64">
        <f t="shared" si="19"/>
        <v>6317340.6099999994</v>
      </c>
      <c r="E70" s="64">
        <v>8216024.2199999997</v>
      </c>
      <c r="F70" s="64">
        <v>1596400.9900000002</v>
      </c>
      <c r="G70" s="64">
        <v>302282.62</v>
      </c>
      <c r="H70" s="64">
        <f t="shared" si="3"/>
        <v>1088454.9800000004</v>
      </c>
      <c r="I70" s="64"/>
      <c r="J70" s="64">
        <f t="shared" si="4"/>
        <v>0</v>
      </c>
      <c r="K70" s="64"/>
      <c r="L70" s="64"/>
      <c r="M70" s="64"/>
      <c r="N70" s="64"/>
      <c r="O70" s="64">
        <f t="shared" si="5"/>
        <v>0</v>
      </c>
      <c r="P70" s="64"/>
      <c r="Q70" s="64"/>
      <c r="R70" s="64"/>
      <c r="S70" s="64"/>
      <c r="T70" s="64">
        <f t="shared" si="9"/>
        <v>0</v>
      </c>
      <c r="U70" s="64"/>
      <c r="V70" s="64"/>
      <c r="W70" s="64"/>
      <c r="X70" s="64">
        <f t="shared" si="0"/>
        <v>7405795.5899999999</v>
      </c>
      <c r="Y70" s="65">
        <f t="shared" si="1"/>
        <v>6317340.6099999994</v>
      </c>
      <c r="Z70" s="65">
        <f t="shared" si="21"/>
        <v>8216024.2199999997</v>
      </c>
      <c r="AA70" s="64">
        <f t="shared" si="21"/>
        <v>1596400.9900000002</v>
      </c>
      <c r="AB70" s="64">
        <f t="shared" si="21"/>
        <v>302282.62</v>
      </c>
      <c r="AC70" s="64">
        <f t="shared" si="8"/>
        <v>1088454.9800000004</v>
      </c>
    </row>
    <row r="71" spans="1:29" s="74" customFormat="1" x14ac:dyDescent="0.3">
      <c r="A71" s="63" t="s">
        <v>242</v>
      </c>
      <c r="B71" s="63" t="s">
        <v>251</v>
      </c>
      <c r="C71" s="69">
        <v>5170192.9000000004</v>
      </c>
      <c r="D71" s="64">
        <f t="shared" si="19"/>
        <v>3873310.5100000002</v>
      </c>
      <c r="E71" s="69">
        <v>4580599.62</v>
      </c>
      <c r="F71" s="69">
        <v>689889.11</v>
      </c>
      <c r="G71" s="69">
        <v>17400</v>
      </c>
      <c r="H71" s="64">
        <f t="shared" si="3"/>
        <v>1296882.3900000001</v>
      </c>
      <c r="I71" s="70"/>
      <c r="J71" s="64">
        <f t="shared" si="4"/>
        <v>0</v>
      </c>
      <c r="K71" s="69"/>
      <c r="L71" s="69"/>
      <c r="M71" s="69"/>
      <c r="N71" s="70"/>
      <c r="O71" s="64">
        <f t="shared" si="5"/>
        <v>0</v>
      </c>
      <c r="P71" s="69"/>
      <c r="Q71" s="69"/>
      <c r="R71" s="69"/>
      <c r="S71" s="70"/>
      <c r="T71" s="64">
        <f t="shared" si="9"/>
        <v>0</v>
      </c>
      <c r="U71" s="69"/>
      <c r="V71" s="69"/>
      <c r="W71" s="69"/>
      <c r="X71" s="64">
        <f t="shared" si="0"/>
        <v>5170192.9000000004</v>
      </c>
      <c r="Y71" s="65">
        <f t="shared" si="1"/>
        <v>3873310.5100000002</v>
      </c>
      <c r="Z71" s="65">
        <f t="shared" si="21"/>
        <v>4580599.62</v>
      </c>
      <c r="AA71" s="64">
        <f t="shared" si="21"/>
        <v>689889.11</v>
      </c>
      <c r="AB71" s="64">
        <f t="shared" si="21"/>
        <v>17400</v>
      </c>
      <c r="AC71" s="64">
        <f t="shared" si="8"/>
        <v>1296882.3900000001</v>
      </c>
    </row>
    <row r="72" spans="1:29" s="74" customFormat="1" x14ac:dyDescent="0.3">
      <c r="A72" s="63" t="s">
        <v>244</v>
      </c>
      <c r="B72" s="63" t="s">
        <v>251</v>
      </c>
      <c r="C72" s="68">
        <v>2129827.14</v>
      </c>
      <c r="D72" s="64">
        <f t="shared" si="19"/>
        <v>2129827.1399999997</v>
      </c>
      <c r="E72" s="68">
        <v>2602357.5499999998</v>
      </c>
      <c r="F72" s="68">
        <v>71295</v>
      </c>
      <c r="G72" s="68">
        <v>401235.41</v>
      </c>
      <c r="H72" s="64">
        <f t="shared" si="3"/>
        <v>0</v>
      </c>
      <c r="I72" s="68"/>
      <c r="J72" s="64">
        <f t="shared" si="4"/>
        <v>0</v>
      </c>
      <c r="K72" s="68"/>
      <c r="L72" s="68"/>
      <c r="M72" s="68"/>
      <c r="N72" s="68"/>
      <c r="O72" s="64">
        <f t="shared" si="5"/>
        <v>0</v>
      </c>
      <c r="P72" s="68"/>
      <c r="Q72" s="68"/>
      <c r="R72" s="68"/>
      <c r="S72" s="68"/>
      <c r="T72" s="64">
        <f t="shared" si="9"/>
        <v>0</v>
      </c>
      <c r="U72" s="68"/>
      <c r="V72" s="68"/>
      <c r="W72" s="68"/>
      <c r="X72" s="64">
        <f t="shared" si="0"/>
        <v>2129827.14</v>
      </c>
      <c r="Y72" s="65">
        <f t="shared" si="1"/>
        <v>2129827.1399999997</v>
      </c>
      <c r="Z72" s="65">
        <f t="shared" si="21"/>
        <v>2602357.5499999998</v>
      </c>
      <c r="AA72" s="64">
        <f t="shared" si="21"/>
        <v>71295</v>
      </c>
      <c r="AB72" s="64">
        <f t="shared" si="21"/>
        <v>401235.41</v>
      </c>
      <c r="AC72" s="64">
        <f t="shared" si="8"/>
        <v>4.6566128730773926E-10</v>
      </c>
    </row>
    <row r="73" spans="1:29" s="74" customFormat="1" x14ac:dyDescent="0.3">
      <c r="A73" s="63" t="s">
        <v>245</v>
      </c>
      <c r="B73" s="63" t="s">
        <v>251</v>
      </c>
      <c r="C73" s="64">
        <v>4365943.37</v>
      </c>
      <c r="D73" s="64">
        <f t="shared" si="19"/>
        <v>4360958.379999999</v>
      </c>
      <c r="E73" s="64">
        <v>4782065.41</v>
      </c>
      <c r="F73" s="64">
        <v>187370</v>
      </c>
      <c r="G73" s="64">
        <v>233737.03000000119</v>
      </c>
      <c r="H73" s="64">
        <f t="shared" si="3"/>
        <v>4984.9900000011548</v>
      </c>
      <c r="I73" s="64"/>
      <c r="J73" s="64">
        <f t="shared" si="4"/>
        <v>0</v>
      </c>
      <c r="K73" s="64">
        <v>0</v>
      </c>
      <c r="L73" s="64"/>
      <c r="M73" s="64"/>
      <c r="N73" s="64"/>
      <c r="O73" s="64">
        <f t="shared" si="5"/>
        <v>0</v>
      </c>
      <c r="P73" s="64"/>
      <c r="Q73" s="64"/>
      <c r="R73" s="64"/>
      <c r="S73" s="64"/>
      <c r="T73" s="64">
        <f t="shared" si="9"/>
        <v>0</v>
      </c>
      <c r="U73" s="64"/>
      <c r="V73" s="64"/>
      <c r="W73" s="64"/>
      <c r="X73" s="64">
        <f t="shared" ref="X73:X131" si="22">+C73</f>
        <v>4365943.37</v>
      </c>
      <c r="Y73" s="65">
        <f t="shared" ref="Y73:Y131" si="23">+Z73-AA73-AB73</f>
        <v>4360958.379999999</v>
      </c>
      <c r="Z73" s="65">
        <f t="shared" si="21"/>
        <v>4782065.41</v>
      </c>
      <c r="AA73" s="64">
        <f t="shared" si="21"/>
        <v>187370</v>
      </c>
      <c r="AB73" s="64">
        <f t="shared" si="21"/>
        <v>233737.03000000119</v>
      </c>
      <c r="AC73" s="64">
        <f t="shared" si="8"/>
        <v>4984.9900000011548</v>
      </c>
    </row>
    <row r="74" spans="1:29" s="74" customFormat="1" x14ac:dyDescent="0.3">
      <c r="A74" s="63" t="s">
        <v>246</v>
      </c>
      <c r="B74" s="63" t="s">
        <v>251</v>
      </c>
      <c r="C74" s="64">
        <v>4235612.59</v>
      </c>
      <c r="D74" s="64">
        <f t="shared" si="19"/>
        <v>6280857.4700000007</v>
      </c>
      <c r="E74" s="64">
        <v>11045269.710000001</v>
      </c>
      <c r="F74" s="64">
        <v>623221.4</v>
      </c>
      <c r="G74" s="64">
        <v>4141190.84</v>
      </c>
      <c r="H74" s="64">
        <f t="shared" ref="H74:H131" si="24">+C74-D74</f>
        <v>-2045244.8800000008</v>
      </c>
      <c r="I74" s="64"/>
      <c r="J74" s="64">
        <f t="shared" ref="J74:J131" si="25">+K74-L74-M74</f>
        <v>0</v>
      </c>
      <c r="K74" s="64"/>
      <c r="L74" s="64"/>
      <c r="M74" s="64"/>
      <c r="N74" s="64"/>
      <c r="O74" s="64">
        <f t="shared" ref="O74:O131" si="26">+P74-Q74-R74</f>
        <v>0</v>
      </c>
      <c r="P74" s="64"/>
      <c r="Q74" s="64"/>
      <c r="R74" s="64"/>
      <c r="S74" s="64"/>
      <c r="T74" s="64">
        <f t="shared" si="9"/>
        <v>0</v>
      </c>
      <c r="U74" s="64"/>
      <c r="V74" s="64"/>
      <c r="W74" s="64"/>
      <c r="X74" s="64">
        <f t="shared" si="22"/>
        <v>4235612.59</v>
      </c>
      <c r="Y74" s="65">
        <f t="shared" si="23"/>
        <v>6280857.4700000007</v>
      </c>
      <c r="Z74" s="65">
        <f t="shared" si="21"/>
        <v>11045269.710000001</v>
      </c>
      <c r="AA74" s="64">
        <f t="shared" si="21"/>
        <v>623221.4</v>
      </c>
      <c r="AB74" s="64">
        <f t="shared" si="21"/>
        <v>4141190.84</v>
      </c>
      <c r="AC74" s="64">
        <f t="shared" ref="AC74:AC131" si="27">IF(X74-Y74&lt;0,0,X74-Y74)</f>
        <v>0</v>
      </c>
    </row>
    <row r="75" spans="1:29" s="74" customFormat="1" x14ac:dyDescent="0.3">
      <c r="A75" s="63" t="s">
        <v>247</v>
      </c>
      <c r="B75" s="63" t="s">
        <v>251</v>
      </c>
      <c r="C75" s="64">
        <v>1108434</v>
      </c>
      <c r="D75" s="64">
        <f t="shared" si="19"/>
        <v>2239487.6899999995</v>
      </c>
      <c r="E75" s="64">
        <v>2859188.4899999998</v>
      </c>
      <c r="F75" s="64">
        <v>614944.80000000005</v>
      </c>
      <c r="G75" s="64">
        <v>4756</v>
      </c>
      <c r="H75" s="64">
        <f t="shared" si="24"/>
        <v>-1131053.6899999995</v>
      </c>
      <c r="I75" s="69"/>
      <c r="J75" s="64">
        <f t="shared" si="25"/>
        <v>0</v>
      </c>
      <c r="K75" s="69"/>
      <c r="L75" s="69"/>
      <c r="M75" s="69"/>
      <c r="N75" s="69"/>
      <c r="O75" s="64">
        <f t="shared" si="26"/>
        <v>0</v>
      </c>
      <c r="P75" s="69"/>
      <c r="Q75" s="69"/>
      <c r="R75" s="69"/>
      <c r="S75" s="69"/>
      <c r="T75" s="64">
        <f t="shared" si="9"/>
        <v>0</v>
      </c>
      <c r="U75" s="69"/>
      <c r="V75" s="69"/>
      <c r="W75" s="69"/>
      <c r="X75" s="64">
        <f t="shared" si="22"/>
        <v>1108434</v>
      </c>
      <c r="Y75" s="65">
        <f t="shared" si="23"/>
        <v>2239487.6899999995</v>
      </c>
      <c r="Z75" s="65">
        <f t="shared" si="21"/>
        <v>2859188.4899999998</v>
      </c>
      <c r="AA75" s="64">
        <f t="shared" si="21"/>
        <v>614944.80000000005</v>
      </c>
      <c r="AB75" s="64">
        <f t="shared" si="21"/>
        <v>4756</v>
      </c>
      <c r="AC75" s="64">
        <f t="shared" si="27"/>
        <v>0</v>
      </c>
    </row>
    <row r="76" spans="1:29" s="74" customFormat="1" x14ac:dyDescent="0.3">
      <c r="A76" s="63" t="s">
        <v>248</v>
      </c>
      <c r="B76" s="63" t="s">
        <v>251</v>
      </c>
      <c r="C76" s="64">
        <v>9654190</v>
      </c>
      <c r="D76" s="64">
        <f t="shared" si="19"/>
        <v>9219942.3899999987</v>
      </c>
      <c r="E76" s="64">
        <v>10364201.209999999</v>
      </c>
      <c r="F76" s="64">
        <v>283589.32</v>
      </c>
      <c r="G76" s="64">
        <v>860669.5</v>
      </c>
      <c r="H76" s="64">
        <f t="shared" si="24"/>
        <v>434247.61000000127</v>
      </c>
      <c r="I76" s="64"/>
      <c r="J76" s="64">
        <f t="shared" si="25"/>
        <v>0</v>
      </c>
      <c r="K76" s="64"/>
      <c r="L76" s="64"/>
      <c r="M76" s="64"/>
      <c r="N76" s="64"/>
      <c r="O76" s="64">
        <f t="shared" si="26"/>
        <v>0</v>
      </c>
      <c r="P76" s="64"/>
      <c r="Q76" s="64"/>
      <c r="R76" s="64"/>
      <c r="S76" s="64"/>
      <c r="T76" s="64">
        <f t="shared" si="9"/>
        <v>0</v>
      </c>
      <c r="U76" s="64"/>
      <c r="V76" s="64"/>
      <c r="W76" s="64"/>
      <c r="X76" s="64">
        <f t="shared" si="22"/>
        <v>9654190</v>
      </c>
      <c r="Y76" s="65">
        <f t="shared" si="23"/>
        <v>9219942.3899999987</v>
      </c>
      <c r="Z76" s="65">
        <f t="shared" si="21"/>
        <v>10364201.209999999</v>
      </c>
      <c r="AA76" s="64">
        <f t="shared" si="21"/>
        <v>283589.32</v>
      </c>
      <c r="AB76" s="64">
        <f t="shared" si="21"/>
        <v>860669.5</v>
      </c>
      <c r="AC76" s="64">
        <f t="shared" si="27"/>
        <v>434247.61000000127</v>
      </c>
    </row>
    <row r="77" spans="1:29" s="74" customFormat="1" x14ac:dyDescent="0.3">
      <c r="A77" s="63" t="s">
        <v>249</v>
      </c>
      <c r="B77" s="63" t="s">
        <v>251</v>
      </c>
      <c r="C77" s="64">
        <v>1509943.53</v>
      </c>
      <c r="D77" s="64">
        <f t="shared" si="19"/>
        <v>2409587</v>
      </c>
      <c r="E77" s="64">
        <v>6867042.4299999997</v>
      </c>
      <c r="F77" s="64">
        <v>518430.26</v>
      </c>
      <c r="G77" s="64">
        <v>3939025.17</v>
      </c>
      <c r="H77" s="64">
        <f t="shared" si="24"/>
        <v>-899643.47</v>
      </c>
      <c r="I77" s="64"/>
      <c r="J77" s="64">
        <f t="shared" si="25"/>
        <v>0</v>
      </c>
      <c r="K77" s="64"/>
      <c r="L77" s="64"/>
      <c r="M77" s="64"/>
      <c r="N77" s="64"/>
      <c r="O77" s="64">
        <f t="shared" si="26"/>
        <v>0</v>
      </c>
      <c r="P77" s="64"/>
      <c r="Q77" s="64"/>
      <c r="R77" s="64"/>
      <c r="S77" s="64"/>
      <c r="T77" s="64">
        <f t="shared" si="9"/>
        <v>0</v>
      </c>
      <c r="U77" s="64"/>
      <c r="V77" s="64"/>
      <c r="W77" s="64"/>
      <c r="X77" s="64">
        <f t="shared" si="22"/>
        <v>1509943.53</v>
      </c>
      <c r="Y77" s="65">
        <f t="shared" si="23"/>
        <v>2409587</v>
      </c>
      <c r="Z77" s="65">
        <f t="shared" si="21"/>
        <v>6867042.4299999997</v>
      </c>
      <c r="AA77" s="64">
        <f t="shared" si="21"/>
        <v>518430.26</v>
      </c>
      <c r="AB77" s="64">
        <f t="shared" si="21"/>
        <v>3939025.17</v>
      </c>
      <c r="AC77" s="64">
        <f t="shared" si="27"/>
        <v>0</v>
      </c>
    </row>
    <row r="78" spans="1:29" s="74" customFormat="1" x14ac:dyDescent="0.3">
      <c r="A78" s="63" t="s">
        <v>236</v>
      </c>
      <c r="B78" s="63" t="s">
        <v>292</v>
      </c>
      <c r="C78" s="64">
        <v>1379220.69</v>
      </c>
      <c r="D78" s="64">
        <f t="shared" si="19"/>
        <v>1248682.0399999991</v>
      </c>
      <c r="E78" s="64">
        <v>5217865.22</v>
      </c>
      <c r="F78" s="64">
        <v>840443.44</v>
      </c>
      <c r="G78" s="64">
        <v>3128739.74</v>
      </c>
      <c r="H78" s="64">
        <f t="shared" si="24"/>
        <v>130538.65000000084</v>
      </c>
      <c r="I78" s="64">
        <v>4</v>
      </c>
      <c r="J78" s="64">
        <f t="shared" si="25"/>
        <v>669669.60524590069</v>
      </c>
      <c r="K78" s="68">
        <v>701022.52498787129</v>
      </c>
      <c r="L78" s="64">
        <v>31352.919741970574</v>
      </c>
      <c r="M78" s="64">
        <v>0</v>
      </c>
      <c r="N78" s="64"/>
      <c r="O78" s="64">
        <f t="shared" si="26"/>
        <v>0</v>
      </c>
      <c r="P78" s="64"/>
      <c r="Q78" s="64"/>
      <c r="R78" s="64"/>
      <c r="S78" s="64"/>
      <c r="T78" s="64">
        <f t="shared" si="9"/>
        <v>0</v>
      </c>
      <c r="U78" s="64"/>
      <c r="V78" s="64"/>
      <c r="W78" s="64"/>
      <c r="X78" s="64">
        <f t="shared" si="22"/>
        <v>1379220.69</v>
      </c>
      <c r="Y78" s="65">
        <f t="shared" si="23"/>
        <v>1918351.6452459004</v>
      </c>
      <c r="Z78" s="65">
        <f t="shared" si="21"/>
        <v>5918887.7449878715</v>
      </c>
      <c r="AA78" s="64">
        <f t="shared" si="21"/>
        <v>871796.35974197055</v>
      </c>
      <c r="AB78" s="64">
        <f t="shared" si="21"/>
        <v>3128739.74</v>
      </c>
      <c r="AC78" s="64">
        <f t="shared" si="27"/>
        <v>0</v>
      </c>
    </row>
    <row r="79" spans="1:29" s="74" customFormat="1" x14ac:dyDescent="0.3">
      <c r="A79" s="63" t="s">
        <v>237</v>
      </c>
      <c r="B79" s="63" t="s">
        <v>292</v>
      </c>
      <c r="C79" s="64">
        <v>2845665.55</v>
      </c>
      <c r="D79" s="64">
        <v>1933028.19</v>
      </c>
      <c r="E79" s="64">
        <v>3094878.19</v>
      </c>
      <c r="F79" s="64">
        <v>0</v>
      </c>
      <c r="G79" s="64">
        <v>1161850</v>
      </c>
      <c r="H79" s="64">
        <f t="shared" si="24"/>
        <v>912637.35999999987</v>
      </c>
      <c r="I79" s="70">
        <v>0.05</v>
      </c>
      <c r="J79" s="64">
        <f t="shared" si="25"/>
        <v>0</v>
      </c>
      <c r="K79" s="64"/>
      <c r="L79" s="64"/>
      <c r="M79" s="64"/>
      <c r="N79" s="64"/>
      <c r="O79" s="64">
        <f t="shared" si="26"/>
        <v>0</v>
      </c>
      <c r="P79" s="64"/>
      <c r="Q79" s="64"/>
      <c r="R79" s="64"/>
      <c r="S79" s="64"/>
      <c r="T79" s="64">
        <f t="shared" si="9"/>
        <v>0</v>
      </c>
      <c r="U79" s="64"/>
      <c r="V79" s="64"/>
      <c r="W79" s="64"/>
      <c r="X79" s="64">
        <f t="shared" si="22"/>
        <v>2845665.55</v>
      </c>
      <c r="Y79" s="65">
        <f t="shared" si="23"/>
        <v>1933028.19</v>
      </c>
      <c r="Z79" s="65">
        <f t="shared" si="21"/>
        <v>3094878.19</v>
      </c>
      <c r="AA79" s="64">
        <f t="shared" si="21"/>
        <v>0</v>
      </c>
      <c r="AB79" s="64">
        <f t="shared" si="21"/>
        <v>1161850</v>
      </c>
      <c r="AC79" s="64">
        <f>IF(X79-Y79&lt;0,0,X79-Y79)+I79-203497.92</f>
        <v>709139.48999999987</v>
      </c>
    </row>
    <row r="80" spans="1:29" s="74" customFormat="1" x14ac:dyDescent="0.3">
      <c r="A80" s="63" t="s">
        <v>238</v>
      </c>
      <c r="B80" s="63" t="s">
        <v>292</v>
      </c>
      <c r="C80" s="69">
        <v>7346572</v>
      </c>
      <c r="D80" s="64">
        <f t="shared" si="19"/>
        <v>1026881.8299999996</v>
      </c>
      <c r="E80" s="64">
        <v>5334955.51</v>
      </c>
      <c r="F80" s="64">
        <v>1834681.23</v>
      </c>
      <c r="G80" s="64">
        <v>2473392.4500000002</v>
      </c>
      <c r="H80" s="64">
        <f t="shared" si="24"/>
        <v>6319690.1699999999</v>
      </c>
      <c r="I80" s="64">
        <v>65.872399999999999</v>
      </c>
      <c r="J80" s="64">
        <f t="shared" si="25"/>
        <v>13248390.77</v>
      </c>
      <c r="K80" s="64">
        <v>21500081.719999999</v>
      </c>
      <c r="L80" s="64">
        <v>137541.74</v>
      </c>
      <c r="M80" s="64">
        <v>8114149.21</v>
      </c>
      <c r="N80" s="64"/>
      <c r="O80" s="64">
        <f t="shared" si="26"/>
        <v>0</v>
      </c>
      <c r="P80" s="64"/>
      <c r="Q80" s="64"/>
      <c r="R80" s="64"/>
      <c r="S80" s="64"/>
      <c r="T80" s="64">
        <f t="shared" ref="T80:T96" si="28">+U80-V80-W80</f>
        <v>0</v>
      </c>
      <c r="U80" s="64"/>
      <c r="V80" s="64"/>
      <c r="W80" s="64"/>
      <c r="X80" s="64">
        <f t="shared" si="22"/>
        <v>7346572</v>
      </c>
      <c r="Y80" s="65">
        <f t="shared" si="23"/>
        <v>14275272.599999998</v>
      </c>
      <c r="Z80" s="65">
        <f t="shared" ref="Z80:AB89" si="29">+E80+K80+P80+U80</f>
        <v>26835037.229999997</v>
      </c>
      <c r="AA80" s="64">
        <f t="shared" si="29"/>
        <v>1972222.97</v>
      </c>
      <c r="AB80" s="64">
        <f t="shared" si="29"/>
        <v>10587541.66</v>
      </c>
      <c r="AC80" s="64">
        <f t="shared" si="27"/>
        <v>0</v>
      </c>
    </row>
    <row r="81" spans="1:29" s="74" customFormat="1" x14ac:dyDescent="0.3">
      <c r="A81" s="63" t="s">
        <v>239</v>
      </c>
      <c r="B81" s="63" t="s">
        <v>292</v>
      </c>
      <c r="C81" s="68">
        <v>10149877.140000001</v>
      </c>
      <c r="D81" s="64">
        <f t="shared" si="19"/>
        <v>10174280.010000002</v>
      </c>
      <c r="E81" s="68">
        <v>16853792.010000002</v>
      </c>
      <c r="F81" s="68">
        <v>0</v>
      </c>
      <c r="G81" s="68">
        <v>6679512</v>
      </c>
      <c r="H81" s="64">
        <f t="shared" si="24"/>
        <v>-24402.870000001043</v>
      </c>
      <c r="I81" s="64"/>
      <c r="J81" s="64">
        <f t="shared" si="25"/>
        <v>0</v>
      </c>
      <c r="K81" s="64"/>
      <c r="L81" s="64"/>
      <c r="M81" s="64"/>
      <c r="N81" s="64"/>
      <c r="O81" s="64">
        <f t="shared" si="26"/>
        <v>0</v>
      </c>
      <c r="P81" s="64"/>
      <c r="Q81" s="64"/>
      <c r="R81" s="64"/>
      <c r="S81" s="64"/>
      <c r="T81" s="64">
        <f t="shared" si="28"/>
        <v>0</v>
      </c>
      <c r="U81" s="65"/>
      <c r="V81" s="64"/>
      <c r="W81" s="64"/>
      <c r="X81" s="64">
        <f t="shared" si="22"/>
        <v>10149877.140000001</v>
      </c>
      <c r="Y81" s="65">
        <f t="shared" si="23"/>
        <v>10174280.010000002</v>
      </c>
      <c r="Z81" s="65">
        <f t="shared" si="29"/>
        <v>16853792.010000002</v>
      </c>
      <c r="AA81" s="64">
        <f t="shared" si="29"/>
        <v>0</v>
      </c>
      <c r="AB81" s="64">
        <f t="shared" si="29"/>
        <v>6679512</v>
      </c>
      <c r="AC81" s="64">
        <f t="shared" si="27"/>
        <v>0</v>
      </c>
    </row>
    <row r="82" spans="1:29" s="74" customFormat="1" x14ac:dyDescent="0.3">
      <c r="A82" s="63" t="s">
        <v>240</v>
      </c>
      <c r="B82" s="63" t="s">
        <v>292</v>
      </c>
      <c r="C82" s="64">
        <v>1633601.27</v>
      </c>
      <c r="D82" s="64">
        <f t="shared" si="19"/>
        <v>6328119.7000000002</v>
      </c>
      <c r="E82" s="64">
        <v>6328119.7000000002</v>
      </c>
      <c r="F82" s="64">
        <v>0</v>
      </c>
      <c r="G82" s="64">
        <v>0</v>
      </c>
      <c r="H82" s="64">
        <f t="shared" si="24"/>
        <v>-4694518.43</v>
      </c>
      <c r="I82" s="64">
        <v>6</v>
      </c>
      <c r="J82" s="64">
        <f t="shared" si="25"/>
        <v>1178953.7699999998</v>
      </c>
      <c r="K82" s="64">
        <v>1554183.4</v>
      </c>
      <c r="L82" s="64">
        <v>28578.58</v>
      </c>
      <c r="M82" s="64">
        <v>346651.05</v>
      </c>
      <c r="N82" s="64">
        <v>6</v>
      </c>
      <c r="O82" s="64">
        <f t="shared" si="26"/>
        <v>0</v>
      </c>
      <c r="P82" s="64"/>
      <c r="Q82" s="64"/>
      <c r="R82" s="64"/>
      <c r="S82" s="64"/>
      <c r="T82" s="64">
        <f t="shared" si="28"/>
        <v>0</v>
      </c>
      <c r="U82" s="64"/>
      <c r="V82" s="64"/>
      <c r="W82" s="64"/>
      <c r="X82" s="64">
        <f t="shared" si="22"/>
        <v>1633601.27</v>
      </c>
      <c r="Y82" s="65">
        <f t="shared" si="23"/>
        <v>7507073.4699999997</v>
      </c>
      <c r="Z82" s="65">
        <f t="shared" si="29"/>
        <v>7882303.0999999996</v>
      </c>
      <c r="AA82" s="64">
        <f t="shared" si="29"/>
        <v>28578.58</v>
      </c>
      <c r="AB82" s="64">
        <f t="shared" si="29"/>
        <v>346651.05</v>
      </c>
      <c r="AC82" s="64">
        <f t="shared" si="27"/>
        <v>0</v>
      </c>
    </row>
    <row r="83" spans="1:29" s="74" customFormat="1" x14ac:dyDescent="0.3">
      <c r="A83" s="63" t="s">
        <v>241</v>
      </c>
      <c r="B83" s="63" t="s">
        <v>292</v>
      </c>
      <c r="C83" s="64">
        <v>10370231.26</v>
      </c>
      <c r="D83" s="64">
        <f t="shared" si="19"/>
        <v>2592673.7299999995</v>
      </c>
      <c r="E83" s="64">
        <v>8038253.7999999998</v>
      </c>
      <c r="F83" s="64">
        <v>63191.15</v>
      </c>
      <c r="G83" s="64">
        <v>5382388.9199999999</v>
      </c>
      <c r="H83" s="64">
        <f t="shared" si="24"/>
        <v>7777557.5300000003</v>
      </c>
      <c r="I83" s="64">
        <v>12</v>
      </c>
      <c r="J83" s="64">
        <f t="shared" si="25"/>
        <v>3540252.2025267896</v>
      </c>
      <c r="K83" s="64">
        <v>3646305.883359998</v>
      </c>
      <c r="L83" s="64">
        <v>106053.68083320826</v>
      </c>
      <c r="M83" s="64"/>
      <c r="N83" s="64"/>
      <c r="O83" s="64">
        <f t="shared" si="26"/>
        <v>0</v>
      </c>
      <c r="P83" s="64"/>
      <c r="Q83" s="64"/>
      <c r="R83" s="64"/>
      <c r="S83" s="64"/>
      <c r="T83" s="64">
        <f t="shared" si="28"/>
        <v>0</v>
      </c>
      <c r="U83" s="64"/>
      <c r="V83" s="64"/>
      <c r="W83" s="64"/>
      <c r="X83" s="64">
        <f t="shared" si="22"/>
        <v>10370231.26</v>
      </c>
      <c r="Y83" s="65">
        <f t="shared" si="23"/>
        <v>6132925.9325267896</v>
      </c>
      <c r="Z83" s="65">
        <f t="shared" si="29"/>
        <v>11684559.683359997</v>
      </c>
      <c r="AA83" s="64">
        <f t="shared" si="29"/>
        <v>169244.83083320825</v>
      </c>
      <c r="AB83" s="64">
        <f t="shared" si="29"/>
        <v>5382388.9199999999</v>
      </c>
      <c r="AC83" s="64">
        <f t="shared" si="27"/>
        <v>4237305.3274732102</v>
      </c>
    </row>
    <row r="84" spans="1:29" s="74" customFormat="1" x14ac:dyDescent="0.3">
      <c r="A84" s="63" t="s">
        <v>242</v>
      </c>
      <c r="B84" s="63" t="s">
        <v>292</v>
      </c>
      <c r="C84" s="69">
        <v>3434239.5</v>
      </c>
      <c r="D84" s="64">
        <f t="shared" si="19"/>
        <v>1288619.2400000002</v>
      </c>
      <c r="E84" s="69">
        <v>3589011.2</v>
      </c>
      <c r="F84" s="69">
        <v>79157.25</v>
      </c>
      <c r="G84" s="69">
        <v>2221234.71</v>
      </c>
      <c r="H84" s="64">
        <f t="shared" si="24"/>
        <v>2145620.2599999998</v>
      </c>
      <c r="I84" s="70">
        <v>0.05</v>
      </c>
      <c r="J84" s="64">
        <f t="shared" si="25"/>
        <v>1348863.2050000001</v>
      </c>
      <c r="K84" s="69">
        <v>1357001.145</v>
      </c>
      <c r="L84" s="69">
        <v>8137.94</v>
      </c>
      <c r="M84" s="69">
        <v>0</v>
      </c>
      <c r="N84" s="70">
        <v>0.3</v>
      </c>
      <c r="O84" s="64">
        <f t="shared" si="26"/>
        <v>5074434.67</v>
      </c>
      <c r="P84" s="69">
        <v>5486310.5499999998</v>
      </c>
      <c r="Q84" s="69">
        <v>411875.88</v>
      </c>
      <c r="R84" s="69"/>
      <c r="S84" s="70"/>
      <c r="T84" s="64">
        <f t="shared" si="28"/>
        <v>0</v>
      </c>
      <c r="U84" s="69"/>
      <c r="V84" s="69"/>
      <c r="W84" s="69"/>
      <c r="X84" s="64">
        <f t="shared" si="22"/>
        <v>3434239.5</v>
      </c>
      <c r="Y84" s="65">
        <f t="shared" si="23"/>
        <v>7711917.1149999993</v>
      </c>
      <c r="Z84" s="65">
        <f t="shared" si="29"/>
        <v>10432322.895</v>
      </c>
      <c r="AA84" s="64">
        <f t="shared" si="29"/>
        <v>499171.07</v>
      </c>
      <c r="AB84" s="64">
        <f t="shared" si="29"/>
        <v>2221234.71</v>
      </c>
      <c r="AC84" s="64">
        <f t="shared" si="27"/>
        <v>0</v>
      </c>
    </row>
    <row r="85" spans="1:29" s="74" customFormat="1" x14ac:dyDescent="0.3">
      <c r="A85" s="63" t="s">
        <v>243</v>
      </c>
      <c r="B85" s="63" t="s">
        <v>292</v>
      </c>
      <c r="C85" s="64">
        <v>7406225.5800000001</v>
      </c>
      <c r="D85" s="64">
        <f t="shared" si="19"/>
        <v>0</v>
      </c>
      <c r="E85" s="64">
        <v>0</v>
      </c>
      <c r="F85" s="64">
        <v>0</v>
      </c>
      <c r="G85" s="64">
        <v>0</v>
      </c>
      <c r="H85" s="64">
        <f t="shared" si="24"/>
        <v>7406225.5800000001</v>
      </c>
      <c r="I85" s="64">
        <v>0.1</v>
      </c>
      <c r="J85" s="64">
        <f t="shared" si="25"/>
        <v>740622.56</v>
      </c>
      <c r="K85" s="64">
        <v>740622.56</v>
      </c>
      <c r="L85" s="64">
        <v>0</v>
      </c>
      <c r="M85" s="64">
        <v>0</v>
      </c>
      <c r="N85" s="64"/>
      <c r="O85" s="64">
        <f t="shared" si="26"/>
        <v>0</v>
      </c>
      <c r="P85" s="64">
        <v>0</v>
      </c>
      <c r="Q85" s="64">
        <v>0</v>
      </c>
      <c r="R85" s="64">
        <v>0</v>
      </c>
      <c r="S85" s="64"/>
      <c r="T85" s="64">
        <f t="shared" si="28"/>
        <v>0</v>
      </c>
      <c r="U85" s="64"/>
      <c r="V85" s="64"/>
      <c r="W85" s="64"/>
      <c r="X85" s="64">
        <f t="shared" si="22"/>
        <v>7406225.5800000001</v>
      </c>
      <c r="Y85" s="65">
        <f t="shared" si="23"/>
        <v>740622.56</v>
      </c>
      <c r="Z85" s="65">
        <f t="shared" si="29"/>
        <v>740622.56</v>
      </c>
      <c r="AA85" s="64">
        <f t="shared" si="29"/>
        <v>0</v>
      </c>
      <c r="AB85" s="64">
        <f t="shared" si="29"/>
        <v>0</v>
      </c>
      <c r="AC85" s="64">
        <f t="shared" si="27"/>
        <v>6665603.0199999996</v>
      </c>
    </row>
    <row r="86" spans="1:29" s="74" customFormat="1" x14ac:dyDescent="0.3">
      <c r="A86" s="63" t="s">
        <v>244</v>
      </c>
      <c r="B86" s="63" t="s">
        <v>292</v>
      </c>
      <c r="C86" s="68">
        <v>2163320.4700000002</v>
      </c>
      <c r="D86" s="64">
        <f>+E86-F86-G86</f>
        <v>140153.24</v>
      </c>
      <c r="E86" s="68">
        <v>250865.21</v>
      </c>
      <c r="F86" s="68">
        <v>1505.97</v>
      </c>
      <c r="G86" s="68">
        <v>109206</v>
      </c>
      <c r="H86" s="64">
        <f t="shared" si="24"/>
        <v>2023167.2300000002</v>
      </c>
      <c r="I86" s="70">
        <v>0.12429999999999999</v>
      </c>
      <c r="J86" s="64">
        <f t="shared" si="25"/>
        <v>958664.12999999977</v>
      </c>
      <c r="K86" s="68">
        <v>1138905.8999999999</v>
      </c>
      <c r="L86" s="68">
        <v>61451.85</v>
      </c>
      <c r="M86" s="68">
        <v>118789.92</v>
      </c>
      <c r="N86" s="68"/>
      <c r="O86" s="64">
        <f t="shared" si="26"/>
        <v>0</v>
      </c>
      <c r="P86" s="68"/>
      <c r="Q86" s="68"/>
      <c r="R86" s="68"/>
      <c r="S86" s="68"/>
      <c r="T86" s="64">
        <f t="shared" si="28"/>
        <v>0</v>
      </c>
      <c r="U86" s="68"/>
      <c r="V86" s="68"/>
      <c r="W86" s="68"/>
      <c r="X86" s="64">
        <f t="shared" si="22"/>
        <v>2163320.4700000002</v>
      </c>
      <c r="Y86" s="65">
        <f t="shared" si="23"/>
        <v>1098817.3699999999</v>
      </c>
      <c r="Z86" s="65">
        <f t="shared" si="29"/>
        <v>1389771.1099999999</v>
      </c>
      <c r="AA86" s="64">
        <f t="shared" si="29"/>
        <v>62957.82</v>
      </c>
      <c r="AB86" s="64">
        <f t="shared" si="29"/>
        <v>227995.91999999998</v>
      </c>
      <c r="AC86" s="64">
        <f t="shared" si="27"/>
        <v>1064503.1000000003</v>
      </c>
    </row>
    <row r="87" spans="1:29" s="74" customFormat="1" x14ac:dyDescent="0.3">
      <c r="A87" s="63" t="s">
        <v>245</v>
      </c>
      <c r="B87" s="63" t="s">
        <v>292</v>
      </c>
      <c r="C87" s="64">
        <v>6460946.54</v>
      </c>
      <c r="D87" s="64">
        <f t="shared" ref="D87:D103" si="30">+E87-F87-G87</f>
        <v>6460946.5899999989</v>
      </c>
      <c r="E87" s="64">
        <v>11729227.799999999</v>
      </c>
      <c r="F87" s="64">
        <v>508123.91</v>
      </c>
      <c r="G87" s="64">
        <v>4760157.3</v>
      </c>
      <c r="H87" s="64">
        <f t="shared" si="24"/>
        <v>-4.999999888241291E-2</v>
      </c>
      <c r="I87" s="64">
        <v>8.24</v>
      </c>
      <c r="J87" s="64">
        <f t="shared" si="25"/>
        <v>2233798.3199999998</v>
      </c>
      <c r="K87" s="68">
        <v>2269775.13</v>
      </c>
      <c r="L87" s="68">
        <v>35976.81</v>
      </c>
      <c r="M87" s="68">
        <v>0</v>
      </c>
      <c r="N87" s="64"/>
      <c r="O87" s="64">
        <f t="shared" si="26"/>
        <v>0</v>
      </c>
      <c r="P87" s="64"/>
      <c r="Q87" s="64"/>
      <c r="R87" s="64"/>
      <c r="S87" s="64"/>
      <c r="T87" s="64">
        <f t="shared" si="28"/>
        <v>0</v>
      </c>
      <c r="U87" s="64"/>
      <c r="V87" s="64"/>
      <c r="W87" s="64"/>
      <c r="X87" s="64">
        <f t="shared" si="22"/>
        <v>6460946.54</v>
      </c>
      <c r="Y87" s="65">
        <f t="shared" si="23"/>
        <v>8694744.9100000001</v>
      </c>
      <c r="Z87" s="65">
        <f t="shared" si="29"/>
        <v>13999002.93</v>
      </c>
      <c r="AA87" s="64">
        <f t="shared" si="29"/>
        <v>544100.72</v>
      </c>
      <c r="AB87" s="64">
        <f t="shared" si="29"/>
        <v>4760157.3</v>
      </c>
      <c r="AC87" s="64">
        <f t="shared" si="27"/>
        <v>0</v>
      </c>
    </row>
    <row r="88" spans="1:29" s="74" customFormat="1" x14ac:dyDescent="0.3">
      <c r="A88" s="63" t="s">
        <v>246</v>
      </c>
      <c r="B88" s="63" t="s">
        <v>292</v>
      </c>
      <c r="C88" s="64">
        <v>2956349.54</v>
      </c>
      <c r="D88" s="64">
        <f t="shared" si="30"/>
        <v>2956349.540000001</v>
      </c>
      <c r="E88" s="64">
        <v>11008996.720000001</v>
      </c>
      <c r="F88" s="64">
        <v>0</v>
      </c>
      <c r="G88" s="64">
        <v>8052647.1799999997</v>
      </c>
      <c r="H88" s="64">
        <f t="shared" si="24"/>
        <v>0</v>
      </c>
      <c r="I88" s="64">
        <v>10</v>
      </c>
      <c r="J88" s="64">
        <f t="shared" si="25"/>
        <v>591430.65539205633</v>
      </c>
      <c r="K88" s="73">
        <v>604325.18992172461</v>
      </c>
      <c r="L88" s="73">
        <v>7579.6576445673327</v>
      </c>
      <c r="M88" s="73">
        <v>5314.8768851010182</v>
      </c>
      <c r="N88" s="64">
        <v>50</v>
      </c>
      <c r="O88" s="64">
        <f t="shared" si="26"/>
        <v>2141393.1946</v>
      </c>
      <c r="P88" s="73">
        <v>2798770.4117999999</v>
      </c>
      <c r="Q88" s="73">
        <v>657377.21719999996</v>
      </c>
      <c r="R88" s="73">
        <v>0</v>
      </c>
      <c r="S88" s="64">
        <v>30</v>
      </c>
      <c r="T88" s="64">
        <f t="shared" si="28"/>
        <v>198097.8824</v>
      </c>
      <c r="U88" s="73">
        <v>229958.65419999999</v>
      </c>
      <c r="V88" s="73">
        <v>30477.5416</v>
      </c>
      <c r="W88" s="73">
        <v>1383.2302</v>
      </c>
      <c r="X88" s="64">
        <f t="shared" si="22"/>
        <v>2956349.54</v>
      </c>
      <c r="Y88" s="65">
        <f t="shared" si="23"/>
        <v>5887271.2723920569</v>
      </c>
      <c r="Z88" s="65">
        <f t="shared" si="29"/>
        <v>14642050.975921726</v>
      </c>
      <c r="AA88" s="64">
        <f t="shared" si="29"/>
        <v>695434.41644456726</v>
      </c>
      <c r="AB88" s="64">
        <f t="shared" si="29"/>
        <v>8059345.287085101</v>
      </c>
      <c r="AC88" s="64">
        <f t="shared" si="27"/>
        <v>0</v>
      </c>
    </row>
    <row r="89" spans="1:29" s="74" customFormat="1" x14ac:dyDescent="0.3">
      <c r="A89" s="63" t="s">
        <v>247</v>
      </c>
      <c r="B89" s="63" t="s">
        <v>292</v>
      </c>
      <c r="C89" s="69">
        <v>1091002</v>
      </c>
      <c r="D89" s="64">
        <f t="shared" si="30"/>
        <v>1660063.1600000001</v>
      </c>
      <c r="E89" s="69">
        <v>2181990.16</v>
      </c>
      <c r="F89" s="69">
        <v>521479.05</v>
      </c>
      <c r="G89" s="69">
        <v>447.95</v>
      </c>
      <c r="H89" s="64">
        <f t="shared" si="24"/>
        <v>-569061.16000000015</v>
      </c>
      <c r="I89" s="69"/>
      <c r="J89" s="64">
        <f t="shared" si="25"/>
        <v>0</v>
      </c>
      <c r="K89" s="69"/>
      <c r="L89" s="69"/>
      <c r="M89" s="69"/>
      <c r="N89" s="69"/>
      <c r="O89" s="64">
        <f t="shared" si="26"/>
        <v>0</v>
      </c>
      <c r="P89" s="69"/>
      <c r="Q89" s="69"/>
      <c r="R89" s="69"/>
      <c r="S89" s="69"/>
      <c r="T89" s="64">
        <f t="shared" si="28"/>
        <v>0</v>
      </c>
      <c r="U89" s="69"/>
      <c r="V89" s="69"/>
      <c r="W89" s="69"/>
      <c r="X89" s="64">
        <f t="shared" si="22"/>
        <v>1091002</v>
      </c>
      <c r="Y89" s="65">
        <f t="shared" si="23"/>
        <v>1660063.1600000001</v>
      </c>
      <c r="Z89" s="65">
        <f t="shared" si="29"/>
        <v>2181990.16</v>
      </c>
      <c r="AA89" s="64">
        <f t="shared" si="29"/>
        <v>521479.05</v>
      </c>
      <c r="AB89" s="64">
        <f t="shared" si="29"/>
        <v>447.95</v>
      </c>
      <c r="AC89" s="64">
        <f t="shared" si="27"/>
        <v>0</v>
      </c>
    </row>
    <row r="90" spans="1:29" s="74" customFormat="1" x14ac:dyDescent="0.3">
      <c r="A90" s="63" t="s">
        <v>248</v>
      </c>
      <c r="B90" s="63" t="s">
        <v>292</v>
      </c>
      <c r="C90" s="64">
        <v>6381407</v>
      </c>
      <c r="D90" s="64">
        <f t="shared" si="30"/>
        <v>61261190.550000004</v>
      </c>
      <c r="E90" s="64">
        <v>70226422.5</v>
      </c>
      <c r="F90" s="64">
        <v>811824.44</v>
      </c>
      <c r="G90" s="64">
        <v>8153407.5099999998</v>
      </c>
      <c r="H90" s="64">
        <f t="shared" si="24"/>
        <v>-54879783.550000004</v>
      </c>
      <c r="I90" s="64">
        <v>0.05</v>
      </c>
      <c r="J90" s="64">
        <f t="shared" si="25"/>
        <v>2983659.6150000007</v>
      </c>
      <c r="K90" s="64">
        <v>3263258.0980000007</v>
      </c>
      <c r="L90" s="64">
        <v>230003.81850000002</v>
      </c>
      <c r="M90" s="64">
        <v>49594.664500000006</v>
      </c>
      <c r="N90" s="64"/>
      <c r="O90" s="64">
        <f t="shared" si="26"/>
        <v>0</v>
      </c>
      <c r="P90" s="64"/>
      <c r="Q90" s="64"/>
      <c r="R90" s="64"/>
      <c r="S90" s="64"/>
      <c r="T90" s="64">
        <f t="shared" si="28"/>
        <v>0</v>
      </c>
      <c r="U90" s="64"/>
      <c r="V90" s="64"/>
      <c r="W90" s="64"/>
      <c r="X90" s="64">
        <f t="shared" si="22"/>
        <v>6381407</v>
      </c>
      <c r="Y90" s="64">
        <f t="shared" si="23"/>
        <v>64244850.165000007</v>
      </c>
      <c r="Z90" s="64">
        <f t="shared" ref="Z90:AB90" si="31">+E90+K90+P90</f>
        <v>73489680.598000005</v>
      </c>
      <c r="AA90" s="64">
        <f t="shared" si="31"/>
        <v>1041828.2585</v>
      </c>
      <c r="AB90" s="64">
        <f t="shared" si="31"/>
        <v>8203002.1744999997</v>
      </c>
      <c r="AC90" s="64">
        <f t="shared" si="27"/>
        <v>0</v>
      </c>
    </row>
    <row r="91" spans="1:29" s="74" customFormat="1" x14ac:dyDescent="0.3">
      <c r="A91" s="63" t="s">
        <v>249</v>
      </c>
      <c r="B91" s="63" t="s">
        <v>292</v>
      </c>
      <c r="C91" s="64">
        <v>2708396.03</v>
      </c>
      <c r="D91" s="64">
        <f t="shared" si="30"/>
        <v>0</v>
      </c>
      <c r="E91" s="64"/>
      <c r="F91" s="64"/>
      <c r="G91" s="64"/>
      <c r="H91" s="64">
        <f t="shared" si="24"/>
        <v>2708396.03</v>
      </c>
      <c r="I91" s="64">
        <v>0.25</v>
      </c>
      <c r="J91" s="64">
        <f t="shared" si="25"/>
        <v>3781100.72</v>
      </c>
      <c r="K91" s="64">
        <v>4246972.37</v>
      </c>
      <c r="L91" s="64">
        <v>465871.65</v>
      </c>
      <c r="M91" s="64">
        <v>0</v>
      </c>
      <c r="N91" s="64"/>
      <c r="O91" s="64">
        <f t="shared" si="26"/>
        <v>0</v>
      </c>
      <c r="P91" s="64"/>
      <c r="Q91" s="64"/>
      <c r="R91" s="64"/>
      <c r="S91" s="64"/>
      <c r="T91" s="64">
        <f t="shared" si="28"/>
        <v>0</v>
      </c>
      <c r="U91" s="64"/>
      <c r="V91" s="64"/>
      <c r="W91" s="64"/>
      <c r="X91" s="64">
        <f t="shared" si="22"/>
        <v>2708396.03</v>
      </c>
      <c r="Y91" s="65">
        <f t="shared" si="23"/>
        <v>3781100.72</v>
      </c>
      <c r="Z91" s="65">
        <f t="shared" ref="Z91:AB106" si="32">+E91+K91+P91+U91</f>
        <v>4246972.37</v>
      </c>
      <c r="AA91" s="64">
        <f t="shared" si="32"/>
        <v>465871.65</v>
      </c>
      <c r="AB91" s="64">
        <f t="shared" si="32"/>
        <v>0</v>
      </c>
      <c r="AC91" s="64">
        <f t="shared" si="27"/>
        <v>0</v>
      </c>
    </row>
    <row r="92" spans="1:29" s="74" customFormat="1" x14ac:dyDescent="0.3">
      <c r="A92" s="63" t="s">
        <v>236</v>
      </c>
      <c r="B92" s="63" t="s">
        <v>252</v>
      </c>
      <c r="C92" s="64">
        <v>388608.41</v>
      </c>
      <c r="D92" s="64">
        <f t="shared" si="30"/>
        <v>590054.22</v>
      </c>
      <c r="E92" s="64">
        <v>1303077.52</v>
      </c>
      <c r="F92" s="64">
        <v>432784.14999999997</v>
      </c>
      <c r="G92" s="64">
        <v>280239.15000000008</v>
      </c>
      <c r="H92" s="64">
        <f t="shared" si="24"/>
        <v>-201445.81</v>
      </c>
      <c r="I92" s="64"/>
      <c r="J92" s="64">
        <f t="shared" si="25"/>
        <v>0</v>
      </c>
      <c r="K92" s="64"/>
      <c r="L92" s="64"/>
      <c r="M92" s="64"/>
      <c r="N92" s="64"/>
      <c r="O92" s="64">
        <f t="shared" si="26"/>
        <v>0</v>
      </c>
      <c r="P92" s="64"/>
      <c r="Q92" s="64"/>
      <c r="R92" s="64"/>
      <c r="S92" s="64"/>
      <c r="T92" s="64">
        <f t="shared" si="28"/>
        <v>0</v>
      </c>
      <c r="U92" s="64"/>
      <c r="V92" s="64"/>
      <c r="W92" s="64"/>
      <c r="X92" s="64">
        <f t="shared" si="22"/>
        <v>388608.41</v>
      </c>
      <c r="Y92" s="65">
        <f t="shared" si="23"/>
        <v>590054.22</v>
      </c>
      <c r="Z92" s="65">
        <f t="shared" si="32"/>
        <v>1303077.52</v>
      </c>
      <c r="AA92" s="64">
        <f t="shared" si="32"/>
        <v>432784.14999999997</v>
      </c>
      <c r="AB92" s="64">
        <f t="shared" si="32"/>
        <v>280239.15000000008</v>
      </c>
      <c r="AC92" s="64">
        <f t="shared" si="27"/>
        <v>0</v>
      </c>
    </row>
    <row r="93" spans="1:29" s="74" customFormat="1" x14ac:dyDescent="0.3">
      <c r="A93" s="63" t="s">
        <v>238</v>
      </c>
      <c r="B93" s="63" t="s">
        <v>252</v>
      </c>
      <c r="C93" s="68">
        <v>1222601</v>
      </c>
      <c r="D93" s="64">
        <f t="shared" si="30"/>
        <v>1314915.0999999999</v>
      </c>
      <c r="E93" s="68">
        <v>2399403.2999999998</v>
      </c>
      <c r="F93" s="68">
        <v>1600</v>
      </c>
      <c r="G93" s="68">
        <v>1082888.2</v>
      </c>
      <c r="H93" s="64">
        <f t="shared" si="24"/>
        <v>-92314.09999999986</v>
      </c>
      <c r="I93" s="68"/>
      <c r="J93" s="64">
        <f t="shared" si="25"/>
        <v>0</v>
      </c>
      <c r="K93" s="68"/>
      <c r="L93" s="68"/>
      <c r="M93" s="68"/>
      <c r="N93" s="68"/>
      <c r="O93" s="64">
        <f t="shared" si="26"/>
        <v>0</v>
      </c>
      <c r="P93" s="68"/>
      <c r="Q93" s="68"/>
      <c r="R93" s="68"/>
      <c r="S93" s="68"/>
      <c r="T93" s="64">
        <f t="shared" si="28"/>
        <v>0</v>
      </c>
      <c r="U93" s="68"/>
      <c r="V93" s="68"/>
      <c r="W93" s="68"/>
      <c r="X93" s="64">
        <f t="shared" si="22"/>
        <v>1222601</v>
      </c>
      <c r="Y93" s="65">
        <f t="shared" si="23"/>
        <v>1314915.0999999999</v>
      </c>
      <c r="Z93" s="65">
        <f t="shared" si="32"/>
        <v>2399403.2999999998</v>
      </c>
      <c r="AA93" s="64">
        <f t="shared" si="32"/>
        <v>1600</v>
      </c>
      <c r="AB93" s="64">
        <f t="shared" si="32"/>
        <v>1082888.2</v>
      </c>
      <c r="AC93" s="64">
        <f t="shared" si="27"/>
        <v>0</v>
      </c>
    </row>
    <row r="94" spans="1:29" s="74" customFormat="1" x14ac:dyDescent="0.3">
      <c r="A94" s="63" t="s">
        <v>239</v>
      </c>
      <c r="B94" s="63" t="s">
        <v>252</v>
      </c>
      <c r="C94" s="68">
        <v>10149877.140000001</v>
      </c>
      <c r="D94" s="64">
        <f t="shared" si="30"/>
        <v>10150859.559999999</v>
      </c>
      <c r="E94" s="68">
        <v>13592314.289999999</v>
      </c>
      <c r="F94" s="68">
        <v>32420</v>
      </c>
      <c r="G94" s="68">
        <v>3409034.73</v>
      </c>
      <c r="H94" s="64">
        <f t="shared" si="24"/>
        <v>-982.41999999806285</v>
      </c>
      <c r="I94" s="64"/>
      <c r="J94" s="64">
        <f t="shared" si="25"/>
        <v>0</v>
      </c>
      <c r="K94" s="64"/>
      <c r="L94" s="64"/>
      <c r="M94" s="64"/>
      <c r="N94" s="64"/>
      <c r="O94" s="64">
        <f t="shared" si="26"/>
        <v>0</v>
      </c>
      <c r="P94" s="64"/>
      <c r="Q94" s="64"/>
      <c r="R94" s="64"/>
      <c r="S94" s="64"/>
      <c r="T94" s="64">
        <f t="shared" si="28"/>
        <v>0</v>
      </c>
      <c r="U94" s="65"/>
      <c r="V94" s="64"/>
      <c r="W94" s="64"/>
      <c r="X94" s="64">
        <f t="shared" si="22"/>
        <v>10149877.140000001</v>
      </c>
      <c r="Y94" s="65">
        <f t="shared" si="23"/>
        <v>10150859.559999999</v>
      </c>
      <c r="Z94" s="65">
        <f t="shared" si="32"/>
        <v>13592314.289999999</v>
      </c>
      <c r="AA94" s="64">
        <f t="shared" si="32"/>
        <v>32420</v>
      </c>
      <c r="AB94" s="64">
        <f t="shared" si="32"/>
        <v>3409034.73</v>
      </c>
      <c r="AC94" s="64">
        <f t="shared" si="27"/>
        <v>0</v>
      </c>
    </row>
    <row r="95" spans="1:29" s="74" customFormat="1" x14ac:dyDescent="0.3">
      <c r="A95" s="63" t="s">
        <v>240</v>
      </c>
      <c r="B95" s="63" t="s">
        <v>252</v>
      </c>
      <c r="C95" s="64">
        <v>552916.16</v>
      </c>
      <c r="D95" s="64">
        <f t="shared" si="30"/>
        <v>734531.05000000028</v>
      </c>
      <c r="E95" s="64">
        <v>3521578.96</v>
      </c>
      <c r="F95" s="64">
        <v>2249902.4299999997</v>
      </c>
      <c r="G95" s="64">
        <v>537145.48</v>
      </c>
      <c r="H95" s="64">
        <f t="shared" si="24"/>
        <v>-181614.89000000025</v>
      </c>
      <c r="I95" s="64"/>
      <c r="J95" s="64">
        <f t="shared" si="25"/>
        <v>0</v>
      </c>
      <c r="K95" s="64"/>
      <c r="L95" s="64"/>
      <c r="M95" s="64"/>
      <c r="N95" s="64"/>
      <c r="O95" s="64">
        <f t="shared" si="26"/>
        <v>0</v>
      </c>
      <c r="P95" s="64"/>
      <c r="Q95" s="64"/>
      <c r="R95" s="64"/>
      <c r="S95" s="64"/>
      <c r="T95" s="64">
        <f t="shared" si="28"/>
        <v>0</v>
      </c>
      <c r="U95" s="64"/>
      <c r="V95" s="64"/>
      <c r="W95" s="64"/>
      <c r="X95" s="64">
        <f t="shared" si="22"/>
        <v>552916.16</v>
      </c>
      <c r="Y95" s="65">
        <f t="shared" si="23"/>
        <v>734531.05000000028</v>
      </c>
      <c r="Z95" s="65">
        <f t="shared" si="32"/>
        <v>3521578.96</v>
      </c>
      <c r="AA95" s="64">
        <f t="shared" si="32"/>
        <v>2249902.4299999997</v>
      </c>
      <c r="AB95" s="64">
        <f t="shared" si="32"/>
        <v>537145.48</v>
      </c>
      <c r="AC95" s="64">
        <f t="shared" si="27"/>
        <v>0</v>
      </c>
    </row>
    <row r="96" spans="1:29" s="74" customFormat="1" x14ac:dyDescent="0.3">
      <c r="A96" s="63" t="s">
        <v>241</v>
      </c>
      <c r="B96" s="63" t="s">
        <v>252</v>
      </c>
      <c r="C96" s="64">
        <v>4038366.63</v>
      </c>
      <c r="D96" s="64">
        <f t="shared" si="30"/>
        <v>1873049.1500000004</v>
      </c>
      <c r="E96" s="64">
        <v>7723774.25</v>
      </c>
      <c r="F96" s="64">
        <v>3482559.77</v>
      </c>
      <c r="G96" s="64">
        <v>2368165.33</v>
      </c>
      <c r="H96" s="64">
        <f t="shared" si="24"/>
        <v>2165317.4799999995</v>
      </c>
      <c r="I96" s="64"/>
      <c r="J96" s="64">
        <f t="shared" si="25"/>
        <v>0</v>
      </c>
      <c r="K96" s="64"/>
      <c r="L96" s="64"/>
      <c r="M96" s="64"/>
      <c r="N96" s="64"/>
      <c r="O96" s="64">
        <f t="shared" si="26"/>
        <v>0</v>
      </c>
      <c r="P96" s="64"/>
      <c r="Q96" s="64"/>
      <c r="R96" s="64"/>
      <c r="S96" s="64"/>
      <c r="T96" s="64">
        <f t="shared" si="28"/>
        <v>0</v>
      </c>
      <c r="U96" s="64"/>
      <c r="V96" s="64"/>
      <c r="W96" s="64"/>
      <c r="X96" s="64">
        <f t="shared" si="22"/>
        <v>4038366.63</v>
      </c>
      <c r="Y96" s="65">
        <f t="shared" si="23"/>
        <v>1873049.1500000004</v>
      </c>
      <c r="Z96" s="65">
        <f t="shared" si="32"/>
        <v>7723774.25</v>
      </c>
      <c r="AA96" s="64">
        <f t="shared" si="32"/>
        <v>3482559.77</v>
      </c>
      <c r="AB96" s="64">
        <f t="shared" si="32"/>
        <v>2368165.33</v>
      </c>
      <c r="AC96" s="64">
        <f t="shared" si="27"/>
        <v>2165317.4799999995</v>
      </c>
    </row>
    <row r="97" spans="1:29" s="74" customFormat="1" x14ac:dyDescent="0.3">
      <c r="A97" s="63" t="s">
        <v>242</v>
      </c>
      <c r="B97" s="63" t="s">
        <v>252</v>
      </c>
      <c r="C97" s="69">
        <v>1299619.23</v>
      </c>
      <c r="D97" s="64">
        <f t="shared" si="30"/>
        <v>1292369.23</v>
      </c>
      <c r="E97" s="69">
        <v>1351178.57</v>
      </c>
      <c r="F97" s="69">
        <v>3300</v>
      </c>
      <c r="G97" s="69">
        <v>55509.34</v>
      </c>
      <c r="H97" s="64">
        <f t="shared" si="24"/>
        <v>7250</v>
      </c>
      <c r="I97" s="70"/>
      <c r="J97" s="64">
        <f t="shared" si="25"/>
        <v>0</v>
      </c>
      <c r="K97" s="69"/>
      <c r="L97" s="69"/>
      <c r="M97" s="69"/>
      <c r="N97" s="70"/>
      <c r="O97" s="64">
        <f t="shared" si="26"/>
        <v>0</v>
      </c>
      <c r="P97" s="69"/>
      <c r="Q97" s="69"/>
      <c r="R97" s="69"/>
      <c r="S97" s="70"/>
      <c r="T97" s="64">
        <f>+U97-V97-W97</f>
        <v>0</v>
      </c>
      <c r="U97" s="69"/>
      <c r="V97" s="69"/>
      <c r="W97" s="69"/>
      <c r="X97" s="64">
        <f t="shared" si="22"/>
        <v>1299619.23</v>
      </c>
      <c r="Y97" s="65">
        <f t="shared" si="23"/>
        <v>1292369.23</v>
      </c>
      <c r="Z97" s="65">
        <f t="shared" si="32"/>
        <v>1351178.57</v>
      </c>
      <c r="AA97" s="64">
        <f t="shared" si="32"/>
        <v>3300</v>
      </c>
      <c r="AB97" s="64">
        <f t="shared" si="32"/>
        <v>55509.34</v>
      </c>
      <c r="AC97" s="64">
        <f t="shared" si="27"/>
        <v>7250</v>
      </c>
    </row>
    <row r="98" spans="1:29" s="74" customFormat="1" x14ac:dyDescent="0.3">
      <c r="A98" s="63" t="s">
        <v>243</v>
      </c>
      <c r="B98" s="63" t="s">
        <v>252</v>
      </c>
      <c r="C98" s="68">
        <v>1916753.69</v>
      </c>
      <c r="D98" s="64">
        <f t="shared" si="30"/>
        <v>1620335.2</v>
      </c>
      <c r="E98" s="68">
        <v>1620335.2</v>
      </c>
      <c r="F98" s="64">
        <v>0</v>
      </c>
      <c r="G98" s="64">
        <v>0</v>
      </c>
      <c r="H98" s="64">
        <f t="shared" si="24"/>
        <v>296418.49</v>
      </c>
      <c r="I98" s="64"/>
      <c r="J98" s="64">
        <f t="shared" si="25"/>
        <v>0</v>
      </c>
      <c r="K98" s="68">
        <v>0</v>
      </c>
      <c r="L98" s="68">
        <v>0</v>
      </c>
      <c r="M98" s="68">
        <v>0</v>
      </c>
      <c r="N98" s="64"/>
      <c r="O98" s="64">
        <f t="shared" si="26"/>
        <v>0</v>
      </c>
      <c r="P98" s="68">
        <v>0</v>
      </c>
      <c r="Q98" s="68">
        <v>0</v>
      </c>
      <c r="R98" s="68">
        <v>0</v>
      </c>
      <c r="S98" s="64"/>
      <c r="T98" s="64">
        <f>+U98-V98-W98</f>
        <v>0</v>
      </c>
      <c r="U98" s="68"/>
      <c r="V98" s="68"/>
      <c r="W98" s="68"/>
      <c r="X98" s="64">
        <f t="shared" si="22"/>
        <v>1916753.69</v>
      </c>
      <c r="Y98" s="65">
        <f t="shared" si="23"/>
        <v>1620335.2</v>
      </c>
      <c r="Z98" s="65">
        <f t="shared" si="32"/>
        <v>1620335.2</v>
      </c>
      <c r="AA98" s="64">
        <f t="shared" si="32"/>
        <v>0</v>
      </c>
      <c r="AB98" s="64">
        <f t="shared" si="32"/>
        <v>0</v>
      </c>
      <c r="AC98" s="64">
        <f t="shared" si="27"/>
        <v>296418.49</v>
      </c>
    </row>
    <row r="99" spans="1:29" s="74" customFormat="1" x14ac:dyDescent="0.3">
      <c r="A99" s="63" t="s">
        <v>244</v>
      </c>
      <c r="B99" s="63" t="s">
        <v>252</v>
      </c>
      <c r="C99" s="68">
        <v>479249.65</v>
      </c>
      <c r="D99" s="64">
        <f t="shared" si="30"/>
        <v>263750.01</v>
      </c>
      <c r="E99" s="68">
        <v>3739012.92</v>
      </c>
      <c r="F99" s="68">
        <v>2839514.71</v>
      </c>
      <c r="G99" s="68">
        <v>635748.19999999995</v>
      </c>
      <c r="H99" s="64">
        <f t="shared" si="24"/>
        <v>215499.64</v>
      </c>
      <c r="I99" s="68"/>
      <c r="J99" s="64">
        <f t="shared" si="25"/>
        <v>0</v>
      </c>
      <c r="K99" s="68"/>
      <c r="L99" s="68"/>
      <c r="M99" s="68"/>
      <c r="N99" s="68"/>
      <c r="O99" s="64">
        <f t="shared" si="26"/>
        <v>0</v>
      </c>
      <c r="P99" s="68"/>
      <c r="Q99" s="68"/>
      <c r="R99" s="68"/>
      <c r="S99" s="68"/>
      <c r="T99" s="64">
        <f t="shared" ref="T99:T131" si="33">+U99-V99-W99</f>
        <v>0</v>
      </c>
      <c r="U99" s="68"/>
      <c r="V99" s="68"/>
      <c r="W99" s="68"/>
      <c r="X99" s="64">
        <f t="shared" si="22"/>
        <v>479249.65</v>
      </c>
      <c r="Y99" s="65">
        <f t="shared" si="23"/>
        <v>263750.01</v>
      </c>
      <c r="Z99" s="65">
        <f t="shared" si="32"/>
        <v>3739012.92</v>
      </c>
      <c r="AA99" s="64">
        <f t="shared" si="32"/>
        <v>2839514.71</v>
      </c>
      <c r="AB99" s="64">
        <f t="shared" si="32"/>
        <v>635748.19999999995</v>
      </c>
      <c r="AC99" s="64">
        <f t="shared" si="27"/>
        <v>215499.64</v>
      </c>
    </row>
    <row r="100" spans="1:29" s="74" customFormat="1" x14ac:dyDescent="0.3">
      <c r="A100" s="63" t="s">
        <v>245</v>
      </c>
      <c r="B100" s="63" t="s">
        <v>252</v>
      </c>
      <c r="C100" s="64">
        <v>2019058.33</v>
      </c>
      <c r="D100" s="64">
        <f t="shared" si="30"/>
        <v>-2098005.8499999992</v>
      </c>
      <c r="E100" s="64">
        <v>-5551.28</v>
      </c>
      <c r="F100" s="64">
        <v>0</v>
      </c>
      <c r="G100" s="64">
        <v>2092454.5699999994</v>
      </c>
      <c r="H100" s="64">
        <f t="shared" si="24"/>
        <v>4117064.1799999992</v>
      </c>
      <c r="I100" s="64"/>
      <c r="J100" s="64">
        <f t="shared" si="25"/>
        <v>0</v>
      </c>
      <c r="K100" s="64">
        <v>0</v>
      </c>
      <c r="L100" s="64"/>
      <c r="M100" s="64"/>
      <c r="N100" s="64"/>
      <c r="O100" s="64">
        <f t="shared" si="26"/>
        <v>0</v>
      </c>
      <c r="P100" s="64"/>
      <c r="Q100" s="64"/>
      <c r="R100" s="64"/>
      <c r="S100" s="64"/>
      <c r="T100" s="64">
        <f t="shared" si="33"/>
        <v>0</v>
      </c>
      <c r="U100" s="64"/>
      <c r="V100" s="64"/>
      <c r="W100" s="64"/>
      <c r="X100" s="64">
        <f t="shared" si="22"/>
        <v>2019058.33</v>
      </c>
      <c r="Y100" s="65">
        <f t="shared" si="23"/>
        <v>-2098005.8499999992</v>
      </c>
      <c r="Z100" s="65">
        <f t="shared" si="32"/>
        <v>-5551.28</v>
      </c>
      <c r="AA100" s="64">
        <f t="shared" si="32"/>
        <v>0</v>
      </c>
      <c r="AB100" s="64">
        <f t="shared" si="32"/>
        <v>2092454.5699999994</v>
      </c>
      <c r="AC100" s="64">
        <f t="shared" si="27"/>
        <v>4117064.1799999992</v>
      </c>
    </row>
    <row r="101" spans="1:29" s="74" customFormat="1" x14ac:dyDescent="0.3">
      <c r="A101" s="63" t="s">
        <v>246</v>
      </c>
      <c r="B101" s="63" t="s">
        <v>252</v>
      </c>
      <c r="C101" s="64">
        <v>1146786.3</v>
      </c>
      <c r="D101" s="64">
        <f t="shared" si="30"/>
        <v>1146786.2999999996</v>
      </c>
      <c r="E101" s="64">
        <v>2736917.32</v>
      </c>
      <c r="F101" s="64">
        <v>233191.67999999999</v>
      </c>
      <c r="G101" s="64">
        <v>1356939.34</v>
      </c>
      <c r="H101" s="64">
        <f t="shared" si="24"/>
        <v>0</v>
      </c>
      <c r="I101" s="64"/>
      <c r="J101" s="64">
        <f t="shared" si="25"/>
        <v>0</v>
      </c>
      <c r="K101" s="64"/>
      <c r="L101" s="64"/>
      <c r="M101" s="64"/>
      <c r="N101" s="64"/>
      <c r="O101" s="64">
        <f t="shared" si="26"/>
        <v>0</v>
      </c>
      <c r="P101" s="64"/>
      <c r="Q101" s="64"/>
      <c r="R101" s="64"/>
      <c r="S101" s="64"/>
      <c r="T101" s="64">
        <f t="shared" si="33"/>
        <v>0</v>
      </c>
      <c r="U101" s="64"/>
      <c r="V101" s="64"/>
      <c r="W101" s="64"/>
      <c r="X101" s="64">
        <f t="shared" si="22"/>
        <v>1146786.3</v>
      </c>
      <c r="Y101" s="65">
        <f t="shared" si="23"/>
        <v>1146786.2999999996</v>
      </c>
      <c r="Z101" s="65">
        <f t="shared" si="32"/>
        <v>2736917.32</v>
      </c>
      <c r="AA101" s="64">
        <f t="shared" si="32"/>
        <v>233191.67999999999</v>
      </c>
      <c r="AB101" s="64">
        <f t="shared" si="32"/>
        <v>1356939.34</v>
      </c>
      <c r="AC101" s="64">
        <f t="shared" si="27"/>
        <v>4.6566128730773926E-10</v>
      </c>
    </row>
    <row r="102" spans="1:29" s="74" customFormat="1" x14ac:dyDescent="0.3">
      <c r="A102" s="63" t="s">
        <v>247</v>
      </c>
      <c r="B102" s="63" t="s">
        <v>252</v>
      </c>
      <c r="C102" s="69">
        <v>522444</v>
      </c>
      <c r="D102" s="64">
        <f t="shared" si="30"/>
        <v>305865.68999999983</v>
      </c>
      <c r="E102" s="69">
        <v>1106348.6299999999</v>
      </c>
      <c r="F102" s="69">
        <v>564881.43000000005</v>
      </c>
      <c r="G102" s="69">
        <v>235601.51</v>
      </c>
      <c r="H102" s="64">
        <f t="shared" si="24"/>
        <v>216578.31000000017</v>
      </c>
      <c r="I102" s="69"/>
      <c r="J102" s="64">
        <f t="shared" si="25"/>
        <v>0</v>
      </c>
      <c r="K102" s="69"/>
      <c r="L102" s="69"/>
      <c r="M102" s="69"/>
      <c r="N102" s="69"/>
      <c r="O102" s="64">
        <f t="shared" si="26"/>
        <v>0</v>
      </c>
      <c r="P102" s="69"/>
      <c r="Q102" s="69"/>
      <c r="R102" s="69"/>
      <c r="S102" s="69"/>
      <c r="T102" s="64">
        <f t="shared" si="33"/>
        <v>0</v>
      </c>
      <c r="U102" s="69"/>
      <c r="V102" s="69"/>
      <c r="W102" s="69"/>
      <c r="X102" s="64">
        <f t="shared" si="22"/>
        <v>522444</v>
      </c>
      <c r="Y102" s="65">
        <f t="shared" si="23"/>
        <v>305865.68999999983</v>
      </c>
      <c r="Z102" s="65">
        <f t="shared" si="32"/>
        <v>1106348.6299999999</v>
      </c>
      <c r="AA102" s="64">
        <f t="shared" si="32"/>
        <v>564881.43000000005</v>
      </c>
      <c r="AB102" s="64">
        <f t="shared" si="32"/>
        <v>235601.51</v>
      </c>
      <c r="AC102" s="64">
        <f t="shared" si="27"/>
        <v>216578.31000000017</v>
      </c>
    </row>
    <row r="103" spans="1:29" s="74" customFormat="1" x14ac:dyDescent="0.3">
      <c r="A103" s="63" t="s">
        <v>248</v>
      </c>
      <c r="B103" s="63" t="s">
        <v>252</v>
      </c>
      <c r="C103" s="64">
        <v>2493549</v>
      </c>
      <c r="D103" s="64">
        <f t="shared" si="30"/>
        <v>5046403.6399999997</v>
      </c>
      <c r="E103" s="64">
        <v>7307384.5099999998</v>
      </c>
      <c r="F103" s="64">
        <v>527943.5</v>
      </c>
      <c r="G103" s="64">
        <v>1733037.37</v>
      </c>
      <c r="H103" s="64">
        <f t="shared" si="24"/>
        <v>-2552854.6399999997</v>
      </c>
      <c r="I103" s="64"/>
      <c r="J103" s="64">
        <f t="shared" si="25"/>
        <v>0</v>
      </c>
      <c r="K103" s="64"/>
      <c r="L103" s="64"/>
      <c r="M103" s="64"/>
      <c r="N103" s="64"/>
      <c r="O103" s="64">
        <f t="shared" si="26"/>
        <v>0</v>
      </c>
      <c r="P103" s="64"/>
      <c r="Q103" s="64"/>
      <c r="R103" s="64"/>
      <c r="S103" s="64"/>
      <c r="T103" s="64">
        <f t="shared" si="33"/>
        <v>0</v>
      </c>
      <c r="U103" s="64"/>
      <c r="V103" s="64"/>
      <c r="W103" s="64"/>
      <c r="X103" s="64">
        <f t="shared" si="22"/>
        <v>2493549</v>
      </c>
      <c r="Y103" s="65">
        <f t="shared" si="23"/>
        <v>5046403.6399999997</v>
      </c>
      <c r="Z103" s="65">
        <f t="shared" si="32"/>
        <v>7307384.5099999998</v>
      </c>
      <c r="AA103" s="64">
        <f t="shared" si="32"/>
        <v>527943.5</v>
      </c>
      <c r="AB103" s="64">
        <f t="shared" si="32"/>
        <v>1733037.37</v>
      </c>
      <c r="AC103" s="64">
        <f t="shared" si="27"/>
        <v>0</v>
      </c>
    </row>
    <row r="104" spans="1:29" s="74" customFormat="1" x14ac:dyDescent="0.3">
      <c r="A104" s="63" t="s">
        <v>249</v>
      </c>
      <c r="B104" s="63" t="s">
        <v>252</v>
      </c>
      <c r="C104" s="64">
        <v>507740.03</v>
      </c>
      <c r="D104" s="64">
        <f>+E104-F104-G104</f>
        <v>349061.35</v>
      </c>
      <c r="E104" s="64">
        <v>720568.2</v>
      </c>
      <c r="F104" s="64">
        <v>72920</v>
      </c>
      <c r="G104" s="64">
        <v>298586.84999999998</v>
      </c>
      <c r="H104" s="64">
        <f t="shared" si="24"/>
        <v>158678.68000000005</v>
      </c>
      <c r="I104" s="64"/>
      <c r="J104" s="64">
        <f t="shared" si="25"/>
        <v>0</v>
      </c>
      <c r="K104" s="64"/>
      <c r="L104" s="64"/>
      <c r="M104" s="64"/>
      <c r="N104" s="64"/>
      <c r="O104" s="64">
        <f t="shared" si="26"/>
        <v>0</v>
      </c>
      <c r="P104" s="64"/>
      <c r="Q104" s="64"/>
      <c r="R104" s="64"/>
      <c r="S104" s="64"/>
      <c r="T104" s="64">
        <f t="shared" si="33"/>
        <v>0</v>
      </c>
      <c r="U104" s="64"/>
      <c r="V104" s="64"/>
      <c r="W104" s="64"/>
      <c r="X104" s="64">
        <f t="shared" si="22"/>
        <v>507740.03</v>
      </c>
      <c r="Y104" s="65">
        <f t="shared" si="23"/>
        <v>349061.35</v>
      </c>
      <c r="Z104" s="65">
        <f t="shared" si="32"/>
        <v>720568.2</v>
      </c>
      <c r="AA104" s="64">
        <f t="shared" si="32"/>
        <v>72920</v>
      </c>
      <c r="AB104" s="64">
        <f t="shared" si="32"/>
        <v>298586.84999999998</v>
      </c>
      <c r="AC104" s="64">
        <f t="shared" si="27"/>
        <v>158678.68000000005</v>
      </c>
    </row>
    <row r="105" spans="1:29" s="74" customFormat="1" x14ac:dyDescent="0.3">
      <c r="A105" s="63" t="s">
        <v>236</v>
      </c>
      <c r="B105" s="63" t="s">
        <v>253</v>
      </c>
      <c r="C105" s="64">
        <v>388608.41</v>
      </c>
      <c r="D105" s="64">
        <f t="shared" ref="D105:D131" si="34">+E105-F105-G105</f>
        <v>43859.180000000168</v>
      </c>
      <c r="E105" s="64">
        <v>1914000.24</v>
      </c>
      <c r="F105" s="64">
        <v>0</v>
      </c>
      <c r="G105" s="64">
        <v>1870141.0599999998</v>
      </c>
      <c r="H105" s="64">
        <f t="shared" si="24"/>
        <v>344749.22999999981</v>
      </c>
      <c r="I105" s="64"/>
      <c r="J105" s="64">
        <f t="shared" si="25"/>
        <v>0</v>
      </c>
      <c r="K105" s="64"/>
      <c r="L105" s="64"/>
      <c r="M105" s="64"/>
      <c r="N105" s="64"/>
      <c r="O105" s="64">
        <f t="shared" si="26"/>
        <v>0</v>
      </c>
      <c r="P105" s="64"/>
      <c r="Q105" s="64"/>
      <c r="R105" s="64"/>
      <c r="S105" s="64"/>
      <c r="T105" s="64">
        <f t="shared" si="33"/>
        <v>0</v>
      </c>
      <c r="U105" s="64"/>
      <c r="V105" s="64"/>
      <c r="W105" s="64"/>
      <c r="X105" s="64">
        <f t="shared" si="22"/>
        <v>388608.41</v>
      </c>
      <c r="Y105" s="65">
        <f t="shared" si="23"/>
        <v>43859.180000000168</v>
      </c>
      <c r="Z105" s="65">
        <f t="shared" si="32"/>
        <v>1914000.24</v>
      </c>
      <c r="AA105" s="64">
        <f t="shared" si="32"/>
        <v>0</v>
      </c>
      <c r="AB105" s="64">
        <f t="shared" si="32"/>
        <v>1870141.0599999998</v>
      </c>
      <c r="AC105" s="64">
        <f t="shared" si="27"/>
        <v>344749.22999999981</v>
      </c>
    </row>
    <row r="106" spans="1:29" s="74" customFormat="1" x14ac:dyDescent="0.3">
      <c r="A106" s="63" t="s">
        <v>237</v>
      </c>
      <c r="B106" s="63" t="s">
        <v>253</v>
      </c>
      <c r="C106" s="64">
        <v>713521.27</v>
      </c>
      <c r="D106" s="64">
        <f t="shared" si="34"/>
        <v>1549915.9300000002</v>
      </c>
      <c r="E106" s="64">
        <v>2116020.7200000002</v>
      </c>
      <c r="F106" s="64">
        <v>214278.45</v>
      </c>
      <c r="G106" s="64">
        <v>351826.34</v>
      </c>
      <c r="H106" s="64">
        <f t="shared" si="24"/>
        <v>-836394.66000000015</v>
      </c>
      <c r="I106" s="64"/>
      <c r="J106" s="64">
        <f t="shared" si="25"/>
        <v>0</v>
      </c>
      <c r="K106" s="64"/>
      <c r="L106" s="64"/>
      <c r="M106" s="64"/>
      <c r="N106" s="64"/>
      <c r="O106" s="64">
        <f t="shared" si="26"/>
        <v>0</v>
      </c>
      <c r="P106" s="64"/>
      <c r="Q106" s="64"/>
      <c r="R106" s="64"/>
      <c r="S106" s="64"/>
      <c r="T106" s="64">
        <f t="shared" si="33"/>
        <v>0</v>
      </c>
      <c r="U106" s="64"/>
      <c r="V106" s="64"/>
      <c r="W106" s="64"/>
      <c r="X106" s="64">
        <f t="shared" si="22"/>
        <v>713521.27</v>
      </c>
      <c r="Y106" s="65">
        <f t="shared" si="23"/>
        <v>1549915.9300000002</v>
      </c>
      <c r="Z106" s="65">
        <f t="shared" si="32"/>
        <v>2116020.7200000002</v>
      </c>
      <c r="AA106" s="64">
        <f t="shared" si="32"/>
        <v>214278.45</v>
      </c>
      <c r="AB106" s="64">
        <f t="shared" si="32"/>
        <v>351826.34</v>
      </c>
      <c r="AC106" s="64">
        <f t="shared" si="27"/>
        <v>0</v>
      </c>
    </row>
    <row r="107" spans="1:29" s="74" customFormat="1" x14ac:dyDescent="0.3">
      <c r="A107" s="63" t="s">
        <v>238</v>
      </c>
      <c r="B107" s="63" t="s">
        <v>253</v>
      </c>
      <c r="C107" s="64">
        <v>1222601</v>
      </c>
      <c r="D107" s="64">
        <f t="shared" si="34"/>
        <v>0</v>
      </c>
      <c r="E107" s="64">
        <v>3148107.78</v>
      </c>
      <c r="F107" s="64">
        <v>88152.34</v>
      </c>
      <c r="G107" s="64">
        <v>3059955.44</v>
      </c>
      <c r="H107" s="64">
        <f t="shared" si="24"/>
        <v>1222601</v>
      </c>
      <c r="I107" s="64"/>
      <c r="J107" s="64">
        <f t="shared" si="25"/>
        <v>0</v>
      </c>
      <c r="K107" s="64"/>
      <c r="L107" s="64"/>
      <c r="M107" s="64"/>
      <c r="N107" s="64"/>
      <c r="O107" s="64">
        <f t="shared" si="26"/>
        <v>0</v>
      </c>
      <c r="P107" s="64"/>
      <c r="Q107" s="64"/>
      <c r="R107" s="64"/>
      <c r="S107" s="64"/>
      <c r="T107" s="64">
        <f t="shared" si="33"/>
        <v>0</v>
      </c>
      <c r="U107" s="64"/>
      <c r="V107" s="64"/>
      <c r="W107" s="64"/>
      <c r="X107" s="64">
        <f t="shared" si="22"/>
        <v>1222601</v>
      </c>
      <c r="Y107" s="65">
        <f t="shared" si="23"/>
        <v>0</v>
      </c>
      <c r="Z107" s="65">
        <f t="shared" ref="Z107:AB121" si="35">+E107+K107+P107+U107</f>
        <v>3148107.78</v>
      </c>
      <c r="AA107" s="64">
        <f t="shared" si="35"/>
        <v>88152.34</v>
      </c>
      <c r="AB107" s="64">
        <f t="shared" si="35"/>
        <v>3059955.44</v>
      </c>
      <c r="AC107" s="64">
        <f t="shared" si="27"/>
        <v>1222601</v>
      </c>
    </row>
    <row r="108" spans="1:29" s="74" customFormat="1" x14ac:dyDescent="0.3">
      <c r="A108" s="63" t="s">
        <v>240</v>
      </c>
      <c r="B108" s="63" t="s">
        <v>253</v>
      </c>
      <c r="C108" s="64">
        <v>552916.16</v>
      </c>
      <c r="D108" s="64">
        <f t="shared" si="34"/>
        <v>2399902.2600000002</v>
      </c>
      <c r="E108" s="64">
        <v>2680383.85</v>
      </c>
      <c r="F108" s="64">
        <v>280481.59000000003</v>
      </c>
      <c r="G108" s="64">
        <v>0</v>
      </c>
      <c r="H108" s="64">
        <f t="shared" si="24"/>
        <v>-1846986.1</v>
      </c>
      <c r="I108" s="64"/>
      <c r="J108" s="64">
        <f t="shared" si="25"/>
        <v>0</v>
      </c>
      <c r="K108" s="64"/>
      <c r="L108" s="64"/>
      <c r="M108" s="64"/>
      <c r="N108" s="64"/>
      <c r="O108" s="64">
        <f t="shared" si="26"/>
        <v>0</v>
      </c>
      <c r="P108" s="64"/>
      <c r="Q108" s="64"/>
      <c r="R108" s="64"/>
      <c r="S108" s="64"/>
      <c r="T108" s="64">
        <f t="shared" si="33"/>
        <v>0</v>
      </c>
      <c r="U108" s="64"/>
      <c r="V108" s="64"/>
      <c r="W108" s="64"/>
      <c r="X108" s="64">
        <f t="shared" si="22"/>
        <v>552916.16</v>
      </c>
      <c r="Y108" s="65">
        <f t="shared" si="23"/>
        <v>2399902.2600000002</v>
      </c>
      <c r="Z108" s="65">
        <f t="shared" si="35"/>
        <v>2680383.85</v>
      </c>
      <c r="AA108" s="64">
        <f t="shared" si="35"/>
        <v>280481.59000000003</v>
      </c>
      <c r="AB108" s="64">
        <f t="shared" si="35"/>
        <v>0</v>
      </c>
      <c r="AC108" s="64">
        <f t="shared" si="27"/>
        <v>0</v>
      </c>
    </row>
    <row r="109" spans="1:29" s="74" customFormat="1" x14ac:dyDescent="0.3">
      <c r="A109" s="63" t="s">
        <v>241</v>
      </c>
      <c r="B109" s="63" t="s">
        <v>253</v>
      </c>
      <c r="C109" s="64">
        <v>4263329.83</v>
      </c>
      <c r="D109" s="64">
        <f t="shared" si="34"/>
        <v>190390.75999999978</v>
      </c>
      <c r="E109" s="64">
        <v>8037830.1799999997</v>
      </c>
      <c r="F109" s="64">
        <v>337606.66000000003</v>
      </c>
      <c r="G109" s="64">
        <v>7509832.7599999998</v>
      </c>
      <c r="H109" s="64">
        <f t="shared" si="24"/>
        <v>4072939.0700000003</v>
      </c>
      <c r="I109" s="64"/>
      <c r="J109" s="64">
        <f t="shared" si="25"/>
        <v>0</v>
      </c>
      <c r="K109" s="64"/>
      <c r="L109" s="64"/>
      <c r="M109" s="64"/>
      <c r="N109" s="64"/>
      <c r="O109" s="64">
        <f t="shared" si="26"/>
        <v>0</v>
      </c>
      <c r="P109" s="64"/>
      <c r="Q109" s="64"/>
      <c r="R109" s="64"/>
      <c r="S109" s="64"/>
      <c r="T109" s="64">
        <f t="shared" si="33"/>
        <v>0</v>
      </c>
      <c r="U109" s="64"/>
      <c r="V109" s="64"/>
      <c r="W109" s="64"/>
      <c r="X109" s="64">
        <f t="shared" si="22"/>
        <v>4263329.83</v>
      </c>
      <c r="Y109" s="65">
        <f t="shared" si="23"/>
        <v>190390.75999999978</v>
      </c>
      <c r="Z109" s="65">
        <f t="shared" si="35"/>
        <v>8037830.1799999997</v>
      </c>
      <c r="AA109" s="64">
        <f t="shared" si="35"/>
        <v>337606.66000000003</v>
      </c>
      <c r="AB109" s="64">
        <f t="shared" si="35"/>
        <v>7509832.7599999998</v>
      </c>
      <c r="AC109" s="64">
        <f t="shared" si="27"/>
        <v>4072939.0700000003</v>
      </c>
    </row>
    <row r="110" spans="1:29" s="74" customFormat="1" x14ac:dyDescent="0.3">
      <c r="A110" s="63" t="s">
        <v>242</v>
      </c>
      <c r="B110" s="63" t="s">
        <v>253</v>
      </c>
      <c r="C110" s="69">
        <v>1299619.23</v>
      </c>
      <c r="D110" s="64">
        <f t="shared" si="34"/>
        <v>1568232.8299999996</v>
      </c>
      <c r="E110" s="69">
        <v>6320123.29</v>
      </c>
      <c r="F110" s="69">
        <v>1454440.69</v>
      </c>
      <c r="G110" s="69">
        <v>3297449.77</v>
      </c>
      <c r="H110" s="64">
        <f t="shared" si="24"/>
        <v>-268613.59999999963</v>
      </c>
      <c r="I110" s="70"/>
      <c r="J110" s="64">
        <f t="shared" si="25"/>
        <v>0</v>
      </c>
      <c r="K110" s="69"/>
      <c r="L110" s="69"/>
      <c r="M110" s="69"/>
      <c r="N110" s="70"/>
      <c r="O110" s="64">
        <f t="shared" si="26"/>
        <v>0</v>
      </c>
      <c r="P110" s="69"/>
      <c r="Q110" s="69"/>
      <c r="R110" s="69"/>
      <c r="S110" s="70"/>
      <c r="T110" s="64">
        <f t="shared" si="33"/>
        <v>0</v>
      </c>
      <c r="U110" s="69"/>
      <c r="V110" s="69"/>
      <c r="W110" s="69"/>
      <c r="X110" s="64">
        <f t="shared" si="22"/>
        <v>1299619.23</v>
      </c>
      <c r="Y110" s="65">
        <f t="shared" si="23"/>
        <v>1568232.8299999996</v>
      </c>
      <c r="Z110" s="65">
        <f t="shared" si="35"/>
        <v>6320123.29</v>
      </c>
      <c r="AA110" s="64">
        <f t="shared" si="35"/>
        <v>1454440.69</v>
      </c>
      <c r="AB110" s="64">
        <f t="shared" si="35"/>
        <v>3297449.77</v>
      </c>
      <c r="AC110" s="64">
        <f t="shared" si="27"/>
        <v>0</v>
      </c>
    </row>
    <row r="111" spans="1:29" s="74" customFormat="1" x14ac:dyDescent="0.3">
      <c r="A111" s="63" t="s">
        <v>243</v>
      </c>
      <c r="B111" s="63" t="s">
        <v>253</v>
      </c>
      <c r="C111" s="68">
        <v>1916753.69</v>
      </c>
      <c r="D111" s="64">
        <f t="shared" si="34"/>
        <v>1697181.52</v>
      </c>
      <c r="E111" s="68">
        <v>2973153.44</v>
      </c>
      <c r="F111" s="68">
        <v>85500</v>
      </c>
      <c r="G111" s="68">
        <v>1190471.92</v>
      </c>
      <c r="H111" s="64">
        <f t="shared" si="24"/>
        <v>219572.16999999993</v>
      </c>
      <c r="I111" s="64"/>
      <c r="J111" s="64">
        <f t="shared" si="25"/>
        <v>0</v>
      </c>
      <c r="K111" s="68">
        <v>0</v>
      </c>
      <c r="L111" s="68">
        <v>0</v>
      </c>
      <c r="M111" s="68">
        <v>0</v>
      </c>
      <c r="N111" s="64"/>
      <c r="O111" s="64">
        <f t="shared" si="26"/>
        <v>0</v>
      </c>
      <c r="P111" s="68">
        <v>0</v>
      </c>
      <c r="Q111" s="68">
        <v>0</v>
      </c>
      <c r="R111" s="68">
        <v>0</v>
      </c>
      <c r="S111" s="64"/>
      <c r="T111" s="64">
        <f t="shared" si="33"/>
        <v>0</v>
      </c>
      <c r="U111" s="68"/>
      <c r="V111" s="68"/>
      <c r="W111" s="68"/>
      <c r="X111" s="64">
        <f t="shared" si="22"/>
        <v>1916753.69</v>
      </c>
      <c r="Y111" s="65">
        <f t="shared" si="23"/>
        <v>1697181.52</v>
      </c>
      <c r="Z111" s="65">
        <f t="shared" si="35"/>
        <v>2973153.44</v>
      </c>
      <c r="AA111" s="64">
        <f t="shared" si="35"/>
        <v>85500</v>
      </c>
      <c r="AB111" s="64">
        <f t="shared" si="35"/>
        <v>1190471.92</v>
      </c>
      <c r="AC111" s="64">
        <f t="shared" si="27"/>
        <v>219572.16999999993</v>
      </c>
    </row>
    <row r="112" spans="1:29" s="74" customFormat="1" x14ac:dyDescent="0.3">
      <c r="A112" s="63" t="s">
        <v>244</v>
      </c>
      <c r="B112" s="63" t="s">
        <v>253</v>
      </c>
      <c r="C112" s="68">
        <v>479249.67</v>
      </c>
      <c r="D112" s="64">
        <f t="shared" si="34"/>
        <v>467373.60000000009</v>
      </c>
      <c r="E112" s="68">
        <v>3371957.02</v>
      </c>
      <c r="F112" s="68">
        <v>562093.53</v>
      </c>
      <c r="G112" s="68">
        <v>2342489.89</v>
      </c>
      <c r="H112" s="64">
        <f t="shared" si="24"/>
        <v>11876.069999999891</v>
      </c>
      <c r="I112" s="68"/>
      <c r="J112" s="64">
        <f t="shared" si="25"/>
        <v>0</v>
      </c>
      <c r="K112" s="68"/>
      <c r="L112" s="68"/>
      <c r="M112" s="68"/>
      <c r="N112" s="68"/>
      <c r="O112" s="64">
        <f t="shared" si="26"/>
        <v>0</v>
      </c>
      <c r="P112" s="68"/>
      <c r="Q112" s="68"/>
      <c r="R112" s="68"/>
      <c r="S112" s="68"/>
      <c r="T112" s="64">
        <f t="shared" si="33"/>
        <v>0</v>
      </c>
      <c r="U112" s="68"/>
      <c r="V112" s="68"/>
      <c r="W112" s="68"/>
      <c r="X112" s="64">
        <f t="shared" si="22"/>
        <v>479249.67</v>
      </c>
      <c r="Y112" s="65">
        <f t="shared" si="23"/>
        <v>467373.60000000009</v>
      </c>
      <c r="Z112" s="65">
        <f t="shared" si="35"/>
        <v>3371957.02</v>
      </c>
      <c r="AA112" s="64">
        <f t="shared" si="35"/>
        <v>562093.53</v>
      </c>
      <c r="AB112" s="64">
        <f t="shared" si="35"/>
        <v>2342489.89</v>
      </c>
      <c r="AC112" s="64">
        <f t="shared" si="27"/>
        <v>11876.069999999891</v>
      </c>
    </row>
    <row r="113" spans="1:29" s="74" customFormat="1" x14ac:dyDescent="0.3">
      <c r="A113" s="63" t="s">
        <v>245</v>
      </c>
      <c r="B113" s="63" t="s">
        <v>253</v>
      </c>
      <c r="C113" s="64">
        <v>2019058.33</v>
      </c>
      <c r="D113" s="64">
        <f t="shared" si="34"/>
        <v>1011165.7999999993</v>
      </c>
      <c r="E113" s="64">
        <v>5435954.1999999993</v>
      </c>
      <c r="F113" s="75">
        <v>346708.52</v>
      </c>
      <c r="G113" s="64">
        <v>4078079.8800000004</v>
      </c>
      <c r="H113" s="64">
        <f t="shared" si="24"/>
        <v>1007892.5300000007</v>
      </c>
      <c r="I113" s="64"/>
      <c r="J113" s="64">
        <f t="shared" si="25"/>
        <v>0</v>
      </c>
      <c r="K113" s="64">
        <v>0</v>
      </c>
      <c r="L113" s="64"/>
      <c r="M113" s="64"/>
      <c r="N113" s="64"/>
      <c r="O113" s="64">
        <f t="shared" si="26"/>
        <v>0</v>
      </c>
      <c r="P113" s="64"/>
      <c r="Q113" s="64"/>
      <c r="R113" s="64"/>
      <c r="S113" s="64"/>
      <c r="T113" s="64">
        <f t="shared" si="33"/>
        <v>0</v>
      </c>
      <c r="U113" s="64"/>
      <c r="V113" s="64"/>
      <c r="W113" s="64"/>
      <c r="X113" s="64">
        <f t="shared" si="22"/>
        <v>2019058.33</v>
      </c>
      <c r="Y113" s="65">
        <f t="shared" si="23"/>
        <v>1011165.7999999993</v>
      </c>
      <c r="Z113" s="65">
        <f t="shared" si="35"/>
        <v>5435954.1999999993</v>
      </c>
      <c r="AA113" s="64">
        <f t="shared" si="35"/>
        <v>346708.52</v>
      </c>
      <c r="AB113" s="64">
        <f t="shared" si="35"/>
        <v>4078079.8800000004</v>
      </c>
      <c r="AC113" s="64">
        <f t="shared" si="27"/>
        <v>1007892.5300000007</v>
      </c>
    </row>
    <row r="114" spans="1:29" s="74" customFormat="1" x14ac:dyDescent="0.3">
      <c r="A114" s="63" t="s">
        <v>246</v>
      </c>
      <c r="B114" s="63" t="s">
        <v>253</v>
      </c>
      <c r="C114" s="64">
        <v>1146786.3</v>
      </c>
      <c r="D114" s="64">
        <f t="shared" si="34"/>
        <v>1146786.2999999998</v>
      </c>
      <c r="E114" s="64">
        <v>5720253.3300000001</v>
      </c>
      <c r="F114" s="64">
        <v>252342.41</v>
      </c>
      <c r="G114" s="64">
        <v>4321124.62</v>
      </c>
      <c r="H114" s="64">
        <f t="shared" si="24"/>
        <v>0</v>
      </c>
      <c r="I114" s="64"/>
      <c r="J114" s="64">
        <f t="shared" si="25"/>
        <v>0</v>
      </c>
      <c r="K114" s="64"/>
      <c r="L114" s="64"/>
      <c r="M114" s="64"/>
      <c r="N114" s="64"/>
      <c r="O114" s="64">
        <f t="shared" si="26"/>
        <v>0</v>
      </c>
      <c r="P114" s="64"/>
      <c r="Q114" s="64"/>
      <c r="R114" s="64"/>
      <c r="S114" s="64"/>
      <c r="T114" s="64">
        <f t="shared" si="33"/>
        <v>0</v>
      </c>
      <c r="U114" s="64"/>
      <c r="V114" s="64"/>
      <c r="W114" s="64"/>
      <c r="X114" s="64">
        <f t="shared" si="22"/>
        <v>1146786.3</v>
      </c>
      <c r="Y114" s="65">
        <f t="shared" si="23"/>
        <v>1146786.2999999998</v>
      </c>
      <c r="Z114" s="65">
        <f t="shared" si="35"/>
        <v>5720253.3300000001</v>
      </c>
      <c r="AA114" s="64">
        <f t="shared" si="35"/>
        <v>252342.41</v>
      </c>
      <c r="AB114" s="64">
        <f t="shared" si="35"/>
        <v>4321124.62</v>
      </c>
      <c r="AC114" s="64">
        <f t="shared" si="27"/>
        <v>2.3283064365386963E-10</v>
      </c>
    </row>
    <row r="115" spans="1:29" s="74" customFormat="1" x14ac:dyDescent="0.3">
      <c r="A115" s="63" t="s">
        <v>247</v>
      </c>
      <c r="B115" s="63" t="s">
        <v>253</v>
      </c>
      <c r="C115" s="64">
        <v>522444</v>
      </c>
      <c r="D115" s="64">
        <f t="shared" si="34"/>
        <v>1361188.61</v>
      </c>
      <c r="E115" s="64">
        <v>3294579.22</v>
      </c>
      <c r="F115" s="64">
        <v>85157.74</v>
      </c>
      <c r="G115" s="64">
        <v>1848232.8699999999</v>
      </c>
      <c r="H115" s="64">
        <f t="shared" si="24"/>
        <v>-838744.6100000001</v>
      </c>
      <c r="I115" s="69"/>
      <c r="J115" s="64">
        <f t="shared" si="25"/>
        <v>0</v>
      </c>
      <c r="K115" s="69"/>
      <c r="L115" s="69"/>
      <c r="M115" s="69"/>
      <c r="N115" s="69"/>
      <c r="O115" s="64">
        <f t="shared" si="26"/>
        <v>0</v>
      </c>
      <c r="P115" s="69"/>
      <c r="Q115" s="69"/>
      <c r="R115" s="69"/>
      <c r="S115" s="69"/>
      <c r="T115" s="64">
        <f t="shared" si="33"/>
        <v>0</v>
      </c>
      <c r="U115" s="69"/>
      <c r="V115" s="69"/>
      <c r="W115" s="69"/>
      <c r="X115" s="64">
        <f t="shared" si="22"/>
        <v>522444</v>
      </c>
      <c r="Y115" s="65">
        <f t="shared" si="23"/>
        <v>1361188.61</v>
      </c>
      <c r="Z115" s="65">
        <f t="shared" si="35"/>
        <v>3294579.22</v>
      </c>
      <c r="AA115" s="64">
        <f t="shared" si="35"/>
        <v>85157.74</v>
      </c>
      <c r="AB115" s="64">
        <f t="shared" si="35"/>
        <v>1848232.8699999999</v>
      </c>
      <c r="AC115" s="64">
        <f t="shared" si="27"/>
        <v>0</v>
      </c>
    </row>
    <row r="116" spans="1:29" s="74" customFormat="1" x14ac:dyDescent="0.3">
      <c r="A116" s="63" t="s">
        <v>248</v>
      </c>
      <c r="B116" s="63" t="s">
        <v>253</v>
      </c>
      <c r="C116" s="64">
        <v>2493549</v>
      </c>
      <c r="D116" s="64">
        <f t="shared" si="34"/>
        <v>970114.65000000037</v>
      </c>
      <c r="E116" s="64">
        <v>10012574.35</v>
      </c>
      <c r="F116" s="64">
        <v>649419.81999999995</v>
      </c>
      <c r="G116" s="64">
        <v>8393039.879999999</v>
      </c>
      <c r="H116" s="64">
        <f t="shared" si="24"/>
        <v>1523434.3499999996</v>
      </c>
      <c r="I116" s="64"/>
      <c r="J116" s="64">
        <f t="shared" si="25"/>
        <v>0</v>
      </c>
      <c r="K116" s="64"/>
      <c r="L116" s="64"/>
      <c r="M116" s="64"/>
      <c r="N116" s="64"/>
      <c r="O116" s="64">
        <f t="shared" si="26"/>
        <v>0</v>
      </c>
      <c r="P116" s="64"/>
      <c r="Q116" s="64"/>
      <c r="R116" s="64"/>
      <c r="S116" s="64"/>
      <c r="T116" s="64">
        <f t="shared" si="33"/>
        <v>0</v>
      </c>
      <c r="U116" s="64"/>
      <c r="V116" s="64"/>
      <c r="W116" s="64"/>
      <c r="X116" s="64">
        <f t="shared" si="22"/>
        <v>2493549</v>
      </c>
      <c r="Y116" s="65">
        <f t="shared" si="23"/>
        <v>970114.65000000037</v>
      </c>
      <c r="Z116" s="65">
        <f t="shared" si="35"/>
        <v>10012574.35</v>
      </c>
      <c r="AA116" s="64">
        <f t="shared" si="35"/>
        <v>649419.81999999995</v>
      </c>
      <c r="AB116" s="64">
        <f t="shared" si="35"/>
        <v>8393039.879999999</v>
      </c>
      <c r="AC116" s="64">
        <f t="shared" si="27"/>
        <v>1523434.3499999996</v>
      </c>
    </row>
    <row r="117" spans="1:29" s="74" customFormat="1" x14ac:dyDescent="0.3">
      <c r="A117" s="63" t="s">
        <v>249</v>
      </c>
      <c r="B117" s="63" t="s">
        <v>253</v>
      </c>
      <c r="C117" s="64">
        <v>507740.03</v>
      </c>
      <c r="D117" s="64">
        <f t="shared" si="34"/>
        <v>1090.3099999986589</v>
      </c>
      <c r="E117" s="64">
        <v>12867802.5</v>
      </c>
      <c r="F117" s="64">
        <v>1664924.12</v>
      </c>
      <c r="G117" s="64">
        <v>11201788.07</v>
      </c>
      <c r="H117" s="64">
        <f t="shared" si="24"/>
        <v>506649.72000000137</v>
      </c>
      <c r="I117" s="64"/>
      <c r="J117" s="64">
        <f t="shared" si="25"/>
        <v>0</v>
      </c>
      <c r="K117" s="64"/>
      <c r="L117" s="64"/>
      <c r="M117" s="64"/>
      <c r="N117" s="64"/>
      <c r="O117" s="64">
        <f t="shared" si="26"/>
        <v>0</v>
      </c>
      <c r="P117" s="64"/>
      <c r="Q117" s="64"/>
      <c r="R117" s="64"/>
      <c r="S117" s="64"/>
      <c r="T117" s="64">
        <f t="shared" si="33"/>
        <v>0</v>
      </c>
      <c r="U117" s="64"/>
      <c r="V117" s="64"/>
      <c r="W117" s="64"/>
      <c r="X117" s="64">
        <f t="shared" si="22"/>
        <v>507740.03</v>
      </c>
      <c r="Y117" s="65">
        <f t="shared" si="23"/>
        <v>1090.3099999986589</v>
      </c>
      <c r="Z117" s="65">
        <f t="shared" si="35"/>
        <v>12867802.5</v>
      </c>
      <c r="AA117" s="64">
        <f t="shared" si="35"/>
        <v>1664924.12</v>
      </c>
      <c r="AB117" s="64">
        <f t="shared" si="35"/>
        <v>11201788.07</v>
      </c>
      <c r="AC117" s="64">
        <f t="shared" si="27"/>
        <v>506649.72000000137</v>
      </c>
    </row>
    <row r="118" spans="1:29" s="74" customFormat="1" x14ac:dyDescent="0.3">
      <c r="A118" s="63" t="s">
        <v>236</v>
      </c>
      <c r="B118" s="63" t="s">
        <v>254</v>
      </c>
      <c r="C118" s="64">
        <v>2574534.79</v>
      </c>
      <c r="D118" s="64">
        <f t="shared" si="34"/>
        <v>439536.22000000003</v>
      </c>
      <c r="E118" s="64">
        <v>887364.03</v>
      </c>
      <c r="F118" s="64">
        <v>12337.5</v>
      </c>
      <c r="G118" s="64">
        <v>435490.31</v>
      </c>
      <c r="H118" s="64">
        <f t="shared" si="24"/>
        <v>2134998.5699999998</v>
      </c>
      <c r="I118" s="64">
        <v>23</v>
      </c>
      <c r="J118" s="64">
        <f t="shared" si="25"/>
        <v>3679184.1089705639</v>
      </c>
      <c r="K118" s="64">
        <v>3851437.953524447</v>
      </c>
      <c r="L118" s="64">
        <v>172253.84455388307</v>
      </c>
      <c r="M118" s="64">
        <v>0</v>
      </c>
      <c r="N118" s="64">
        <v>35</v>
      </c>
      <c r="O118" s="64">
        <f t="shared" si="26"/>
        <v>2377353.5859470442</v>
      </c>
      <c r="P118" s="64">
        <v>2517299.1449313867</v>
      </c>
      <c r="Q118" s="64">
        <v>139945.5589843427</v>
      </c>
      <c r="R118" s="64"/>
      <c r="S118" s="64"/>
      <c r="T118" s="64">
        <f t="shared" si="33"/>
        <v>0</v>
      </c>
      <c r="U118" s="64"/>
      <c r="V118" s="64"/>
      <c r="W118" s="64"/>
      <c r="X118" s="64">
        <f t="shared" si="22"/>
        <v>2574534.79</v>
      </c>
      <c r="Y118" s="65">
        <f t="shared" si="23"/>
        <v>6496073.9149176087</v>
      </c>
      <c r="Z118" s="65">
        <f t="shared" si="35"/>
        <v>7256101.1284558345</v>
      </c>
      <c r="AA118" s="64">
        <f t="shared" si="35"/>
        <v>324536.9035382258</v>
      </c>
      <c r="AB118" s="64">
        <f t="shared" si="35"/>
        <v>435490.31</v>
      </c>
      <c r="AC118" s="64">
        <f t="shared" si="27"/>
        <v>0</v>
      </c>
    </row>
    <row r="119" spans="1:29" s="74" customFormat="1" x14ac:dyDescent="0.3">
      <c r="A119" s="63" t="s">
        <v>237</v>
      </c>
      <c r="B119" s="63" t="s">
        <v>254</v>
      </c>
      <c r="C119" s="64">
        <v>2398410.9300000002</v>
      </c>
      <c r="D119" s="64">
        <v>836059.86</v>
      </c>
      <c r="E119" s="64">
        <v>2166436.86</v>
      </c>
      <c r="F119" s="64">
        <v>136705.4</v>
      </c>
      <c r="G119" s="64">
        <v>1193671.6000000001</v>
      </c>
      <c r="H119" s="64">
        <f>+C119-D119</f>
        <v>1562351.0700000003</v>
      </c>
      <c r="I119" s="70">
        <v>0.03</v>
      </c>
      <c r="J119" s="64">
        <f t="shared" si="25"/>
        <v>0</v>
      </c>
      <c r="K119" s="64"/>
      <c r="L119" s="64"/>
      <c r="M119" s="64"/>
      <c r="N119" s="64"/>
      <c r="O119" s="64">
        <f t="shared" si="26"/>
        <v>0</v>
      </c>
      <c r="P119" s="64"/>
      <c r="Q119" s="64"/>
      <c r="R119" s="64"/>
      <c r="S119" s="64"/>
      <c r="T119" s="64">
        <f t="shared" si="33"/>
        <v>0</v>
      </c>
      <c r="U119" s="64"/>
      <c r="V119" s="64"/>
      <c r="W119" s="64"/>
      <c r="X119" s="64">
        <f t="shared" si="22"/>
        <v>2398410.9300000002</v>
      </c>
      <c r="Y119" s="65">
        <f t="shared" si="23"/>
        <v>836059.85999999987</v>
      </c>
      <c r="Z119" s="65">
        <f t="shared" si="35"/>
        <v>2166436.86</v>
      </c>
      <c r="AA119" s="64">
        <f t="shared" si="35"/>
        <v>136705.4</v>
      </c>
      <c r="AB119" s="64">
        <f t="shared" si="35"/>
        <v>1193671.6000000001</v>
      </c>
      <c r="AC119" s="64">
        <f>IF(X119-Y119&lt;0,0,X119-Y119)-122098.7232</f>
        <v>1440252.3468000004</v>
      </c>
    </row>
    <row r="120" spans="1:29" s="74" customFormat="1" x14ac:dyDescent="0.3">
      <c r="A120" s="63" t="s">
        <v>238</v>
      </c>
      <c r="B120" s="63" t="s">
        <v>254</v>
      </c>
      <c r="C120" s="68">
        <v>9423722</v>
      </c>
      <c r="D120" s="64">
        <f t="shared" si="34"/>
        <v>9824584.7699999996</v>
      </c>
      <c r="E120" s="68">
        <v>13671921.439999999</v>
      </c>
      <c r="F120" s="68">
        <v>1651955.97</v>
      </c>
      <c r="G120" s="68">
        <v>2195380.7000000002</v>
      </c>
      <c r="H120" s="64">
        <f t="shared" si="24"/>
        <v>-400862.76999999955</v>
      </c>
      <c r="I120" s="68">
        <v>5.3056999999999999</v>
      </c>
      <c r="J120" s="64">
        <f t="shared" si="25"/>
        <v>2413719.27</v>
      </c>
      <c r="K120" s="68">
        <v>3105753.37</v>
      </c>
      <c r="L120" s="68">
        <v>38479.83</v>
      </c>
      <c r="M120" s="68">
        <v>653554.27</v>
      </c>
      <c r="N120" s="68"/>
      <c r="O120" s="64">
        <f t="shared" si="26"/>
        <v>0</v>
      </c>
      <c r="P120" s="68"/>
      <c r="Q120" s="68"/>
      <c r="R120" s="68"/>
      <c r="S120" s="68"/>
      <c r="T120" s="64">
        <f t="shared" si="33"/>
        <v>0</v>
      </c>
      <c r="U120" s="68"/>
      <c r="V120" s="68"/>
      <c r="W120" s="68"/>
      <c r="X120" s="64">
        <f t="shared" si="22"/>
        <v>9423722</v>
      </c>
      <c r="Y120" s="65">
        <f t="shared" si="23"/>
        <v>12238304.039999997</v>
      </c>
      <c r="Z120" s="65">
        <f t="shared" si="35"/>
        <v>16777674.809999999</v>
      </c>
      <c r="AA120" s="64">
        <f t="shared" si="35"/>
        <v>1690435.8</v>
      </c>
      <c r="AB120" s="64">
        <f t="shared" si="35"/>
        <v>2848934.97</v>
      </c>
      <c r="AC120" s="64">
        <f t="shared" si="27"/>
        <v>0</v>
      </c>
    </row>
    <row r="121" spans="1:29" s="74" customFormat="1" x14ac:dyDescent="0.3">
      <c r="A121" s="63" t="s">
        <v>239</v>
      </c>
      <c r="B121" s="63" t="s">
        <v>254</v>
      </c>
      <c r="C121" s="68">
        <v>10149877.140000001</v>
      </c>
      <c r="D121" s="64">
        <f t="shared" si="34"/>
        <v>10149877.140000001</v>
      </c>
      <c r="E121" s="68">
        <v>13834824.109999999</v>
      </c>
      <c r="F121" s="68">
        <v>120365.37</v>
      </c>
      <c r="G121" s="68">
        <v>3564581.6</v>
      </c>
      <c r="H121" s="64">
        <f t="shared" si="24"/>
        <v>0</v>
      </c>
      <c r="I121" s="64"/>
      <c r="J121" s="64">
        <f t="shared" si="25"/>
        <v>0</v>
      </c>
      <c r="K121" s="64"/>
      <c r="L121" s="64"/>
      <c r="M121" s="64"/>
      <c r="N121" s="64"/>
      <c r="O121" s="64">
        <f t="shared" si="26"/>
        <v>0</v>
      </c>
      <c r="P121" s="64"/>
      <c r="Q121" s="64"/>
      <c r="R121" s="64"/>
      <c r="S121" s="64"/>
      <c r="T121" s="64">
        <f t="shared" si="33"/>
        <v>0</v>
      </c>
      <c r="U121" s="65"/>
      <c r="V121" s="64"/>
      <c r="W121" s="64"/>
      <c r="X121" s="64">
        <f t="shared" si="22"/>
        <v>10149877.140000001</v>
      </c>
      <c r="Y121" s="65">
        <f t="shared" si="23"/>
        <v>10149877.140000001</v>
      </c>
      <c r="Z121" s="65">
        <f t="shared" si="35"/>
        <v>13834824.109999999</v>
      </c>
      <c r="AA121" s="64">
        <f t="shared" si="35"/>
        <v>120365.37</v>
      </c>
      <c r="AB121" s="64">
        <f t="shared" si="35"/>
        <v>3564581.6</v>
      </c>
      <c r="AC121" s="64">
        <f t="shared" si="27"/>
        <v>0</v>
      </c>
    </row>
    <row r="122" spans="1:29" s="74" customFormat="1" x14ac:dyDescent="0.3">
      <c r="A122" s="63" t="s">
        <v>240</v>
      </c>
      <c r="B122" s="63" t="s">
        <v>254</v>
      </c>
      <c r="C122" s="64">
        <v>1641338.87</v>
      </c>
      <c r="D122" s="64">
        <f t="shared" si="34"/>
        <v>1648438.7500000005</v>
      </c>
      <c r="E122" s="64">
        <v>3402266.06</v>
      </c>
      <c r="F122" s="64">
        <v>572071.88</v>
      </c>
      <c r="G122" s="64">
        <v>1181755.4299999997</v>
      </c>
      <c r="H122" s="64">
        <f t="shared" si="24"/>
        <v>-7099.8800000003539</v>
      </c>
      <c r="I122" s="64">
        <v>5</v>
      </c>
      <c r="J122" s="64">
        <f t="shared" si="25"/>
        <v>982461.4800000001</v>
      </c>
      <c r="K122" s="64">
        <v>1295152.8400000001</v>
      </c>
      <c r="L122" s="64">
        <v>23815.48</v>
      </c>
      <c r="M122" s="64">
        <v>288875.88</v>
      </c>
      <c r="N122" s="64">
        <v>5</v>
      </c>
      <c r="O122" s="64">
        <f t="shared" si="26"/>
        <v>0</v>
      </c>
      <c r="P122" s="64"/>
      <c r="Q122" s="64"/>
      <c r="R122" s="64"/>
      <c r="S122" s="64"/>
      <c r="T122" s="64">
        <f t="shared" si="33"/>
        <v>0</v>
      </c>
      <c r="U122" s="64"/>
      <c r="V122" s="64"/>
      <c r="W122" s="64"/>
      <c r="X122" s="64">
        <f t="shared" si="22"/>
        <v>1641338.87</v>
      </c>
      <c r="Y122" s="65">
        <f t="shared" si="23"/>
        <v>2630900.2300000009</v>
      </c>
      <c r="Z122" s="65">
        <f t="shared" ref="Z122:AB131" si="36">+E122+K122+P122+U122</f>
        <v>4697418.9000000004</v>
      </c>
      <c r="AA122" s="64">
        <f t="shared" si="36"/>
        <v>595887.35999999999</v>
      </c>
      <c r="AB122" s="64">
        <f t="shared" si="36"/>
        <v>1470631.3099999996</v>
      </c>
      <c r="AC122" s="64">
        <f t="shared" si="27"/>
        <v>0</v>
      </c>
    </row>
    <row r="123" spans="1:29" s="74" customFormat="1" x14ac:dyDescent="0.3">
      <c r="A123" s="63" t="s">
        <v>241</v>
      </c>
      <c r="B123" s="63" t="s">
        <v>254</v>
      </c>
      <c r="C123" s="64">
        <v>21439993.199999999</v>
      </c>
      <c r="D123" s="64">
        <f t="shared" si="34"/>
        <v>6166680.1400000006</v>
      </c>
      <c r="E123" s="64">
        <v>10944866.460000001</v>
      </c>
      <c r="F123" s="64">
        <v>920466.5</v>
      </c>
      <c r="G123" s="64">
        <v>3857719.82</v>
      </c>
      <c r="H123" s="64">
        <f t="shared" si="24"/>
        <v>15273313.059999999</v>
      </c>
      <c r="I123" s="64">
        <v>26</v>
      </c>
      <c r="J123" s="64">
        <f t="shared" si="25"/>
        <v>7170096.5398725457</v>
      </c>
      <c r="K123" s="64">
        <v>7384887.7712543672</v>
      </c>
      <c r="L123" s="64">
        <v>214791.23138182124</v>
      </c>
      <c r="M123" s="64"/>
      <c r="N123" s="64"/>
      <c r="O123" s="64">
        <f t="shared" si="26"/>
        <v>0</v>
      </c>
      <c r="P123" s="64"/>
      <c r="Q123" s="64"/>
      <c r="R123" s="64"/>
      <c r="S123" s="64"/>
      <c r="T123" s="64">
        <f t="shared" si="33"/>
        <v>0</v>
      </c>
      <c r="U123" s="64"/>
      <c r="V123" s="64"/>
      <c r="W123" s="64"/>
      <c r="X123" s="64">
        <f t="shared" si="22"/>
        <v>21439993.199999999</v>
      </c>
      <c r="Y123" s="65">
        <f t="shared" si="23"/>
        <v>13336776.679872546</v>
      </c>
      <c r="Z123" s="65">
        <f t="shared" si="36"/>
        <v>18329754.231254369</v>
      </c>
      <c r="AA123" s="64">
        <f t="shared" si="36"/>
        <v>1135257.7313818212</v>
      </c>
      <c r="AB123" s="64">
        <f t="shared" si="36"/>
        <v>3857719.82</v>
      </c>
      <c r="AC123" s="64">
        <f t="shared" si="27"/>
        <v>8103216.5201274529</v>
      </c>
    </row>
    <row r="124" spans="1:29" s="74" customFormat="1" x14ac:dyDescent="0.3">
      <c r="A124" s="63" t="s">
        <v>242</v>
      </c>
      <c r="B124" s="63" t="s">
        <v>254</v>
      </c>
      <c r="C124" s="69">
        <v>4310767.7</v>
      </c>
      <c r="D124" s="64">
        <f t="shared" si="34"/>
        <v>4067602.92</v>
      </c>
      <c r="E124" s="69">
        <v>7072101.5800000001</v>
      </c>
      <c r="F124" s="69">
        <v>132400</v>
      </c>
      <c r="G124" s="69">
        <v>2872098.66</v>
      </c>
      <c r="H124" s="64">
        <f t="shared" si="24"/>
        <v>243164.78000000026</v>
      </c>
      <c r="I124" s="70">
        <v>0.03</v>
      </c>
      <c r="J124" s="64">
        <f t="shared" si="25"/>
        <v>809317.92</v>
      </c>
      <c r="K124" s="69">
        <v>814200.68</v>
      </c>
      <c r="L124" s="69">
        <v>4882.76</v>
      </c>
      <c r="M124" s="69">
        <v>0</v>
      </c>
      <c r="N124" s="70"/>
      <c r="O124" s="64">
        <f t="shared" si="26"/>
        <v>0</v>
      </c>
      <c r="P124" s="69"/>
      <c r="Q124" s="69"/>
      <c r="R124" s="69"/>
      <c r="S124" s="70"/>
      <c r="T124" s="64">
        <f t="shared" si="33"/>
        <v>0</v>
      </c>
      <c r="U124" s="69"/>
      <c r="V124" s="69"/>
      <c r="W124" s="69"/>
      <c r="X124" s="64">
        <f t="shared" si="22"/>
        <v>4310767.7</v>
      </c>
      <c r="Y124" s="65">
        <f t="shared" si="23"/>
        <v>4876920.84</v>
      </c>
      <c r="Z124" s="65">
        <f t="shared" si="36"/>
        <v>7886302.2599999998</v>
      </c>
      <c r="AA124" s="64">
        <f t="shared" si="36"/>
        <v>137282.76</v>
      </c>
      <c r="AB124" s="64">
        <f t="shared" si="36"/>
        <v>2872098.66</v>
      </c>
      <c r="AC124" s="64">
        <f t="shared" si="27"/>
        <v>0</v>
      </c>
    </row>
    <row r="125" spans="1:29" s="74" customFormat="1" x14ac:dyDescent="0.3">
      <c r="A125" s="63" t="s">
        <v>243</v>
      </c>
      <c r="B125" s="63" t="s">
        <v>254</v>
      </c>
      <c r="C125" s="64">
        <v>8859464.6600000001</v>
      </c>
      <c r="D125" s="64">
        <f t="shared" si="34"/>
        <v>0</v>
      </c>
      <c r="E125" s="64">
        <v>0</v>
      </c>
      <c r="F125" s="64">
        <v>0</v>
      </c>
      <c r="G125" s="64">
        <v>0</v>
      </c>
      <c r="H125" s="64">
        <f t="shared" si="24"/>
        <v>8859464.6600000001</v>
      </c>
      <c r="I125" s="70">
        <v>0.03</v>
      </c>
      <c r="J125" s="64">
        <f t="shared" si="25"/>
        <v>663521.64389999991</v>
      </c>
      <c r="K125" s="64">
        <v>663521.64389999991</v>
      </c>
      <c r="L125" s="64">
        <v>0</v>
      </c>
      <c r="M125" s="64">
        <v>0</v>
      </c>
      <c r="N125" s="64">
        <v>0</v>
      </c>
      <c r="O125" s="64">
        <f t="shared" si="26"/>
        <v>0</v>
      </c>
      <c r="P125" s="64">
        <v>0</v>
      </c>
      <c r="Q125" s="64">
        <v>0</v>
      </c>
      <c r="R125" s="64">
        <v>0</v>
      </c>
      <c r="S125" s="64"/>
      <c r="T125" s="64">
        <f t="shared" si="33"/>
        <v>0</v>
      </c>
      <c r="U125" s="64"/>
      <c r="V125" s="64"/>
      <c r="W125" s="64"/>
      <c r="X125" s="64">
        <f t="shared" si="22"/>
        <v>8859464.6600000001</v>
      </c>
      <c r="Y125" s="65">
        <f t="shared" si="23"/>
        <v>663521.64389999991</v>
      </c>
      <c r="Z125" s="65">
        <f t="shared" si="36"/>
        <v>663521.64389999991</v>
      </c>
      <c r="AA125" s="64">
        <f t="shared" si="36"/>
        <v>0</v>
      </c>
      <c r="AB125" s="64">
        <f t="shared" si="36"/>
        <v>0</v>
      </c>
      <c r="AC125" s="64">
        <f t="shared" si="27"/>
        <v>8195943.0161000006</v>
      </c>
    </row>
    <row r="126" spans="1:29" s="74" customFormat="1" x14ac:dyDescent="0.3">
      <c r="A126" s="63" t="s">
        <v>244</v>
      </c>
      <c r="B126" s="63" t="s">
        <v>254</v>
      </c>
      <c r="C126" s="68">
        <v>2049957.11</v>
      </c>
      <c r="D126" s="64">
        <f t="shared" si="34"/>
        <v>554990.05999999994</v>
      </c>
      <c r="E126" s="68">
        <v>572034.94999999995</v>
      </c>
      <c r="F126" s="68">
        <v>4950</v>
      </c>
      <c r="G126" s="68">
        <v>12094.89</v>
      </c>
      <c r="H126" s="64">
        <f t="shared" si="24"/>
        <v>1494967.0500000003</v>
      </c>
      <c r="I126" s="70">
        <v>2.47E-2</v>
      </c>
      <c r="J126" s="64">
        <f t="shared" si="25"/>
        <v>36053.579999999987</v>
      </c>
      <c r="K126" s="68">
        <v>225711.52</v>
      </c>
      <c r="L126" s="68">
        <v>12178.7</v>
      </c>
      <c r="M126" s="68">
        <v>177479.24</v>
      </c>
      <c r="N126" s="68"/>
      <c r="O126" s="64">
        <f t="shared" si="26"/>
        <v>0</v>
      </c>
      <c r="P126" s="68"/>
      <c r="Q126" s="68"/>
      <c r="R126" s="68"/>
      <c r="S126" s="68"/>
      <c r="T126" s="64">
        <f t="shared" si="33"/>
        <v>0</v>
      </c>
      <c r="U126" s="68"/>
      <c r="V126" s="68"/>
      <c r="W126" s="68"/>
      <c r="X126" s="64">
        <f t="shared" si="22"/>
        <v>2049957.11</v>
      </c>
      <c r="Y126" s="65">
        <f t="shared" si="23"/>
        <v>591043.64</v>
      </c>
      <c r="Z126" s="65">
        <f t="shared" si="36"/>
        <v>797746.47</v>
      </c>
      <c r="AA126" s="64">
        <f t="shared" si="36"/>
        <v>17128.7</v>
      </c>
      <c r="AB126" s="64">
        <f t="shared" si="36"/>
        <v>189574.13</v>
      </c>
      <c r="AC126" s="64">
        <f t="shared" si="27"/>
        <v>1458913.4700000002</v>
      </c>
    </row>
    <row r="127" spans="1:29" s="74" customFormat="1" x14ac:dyDescent="0.3">
      <c r="A127" s="63" t="s">
        <v>245</v>
      </c>
      <c r="B127" s="63" t="s">
        <v>254</v>
      </c>
      <c r="C127" s="64">
        <v>11791292.630000001</v>
      </c>
      <c r="D127" s="64">
        <f t="shared" si="34"/>
        <v>11790081.149999999</v>
      </c>
      <c r="E127" s="64">
        <v>15032050.530000001</v>
      </c>
      <c r="F127" s="64">
        <v>1772254.72</v>
      </c>
      <c r="G127" s="64">
        <v>1469714.660000002</v>
      </c>
      <c r="H127" s="64">
        <f t="shared" si="24"/>
        <v>1211.4800000023097</v>
      </c>
      <c r="I127" s="64">
        <v>5.92</v>
      </c>
      <c r="J127" s="64">
        <f t="shared" si="25"/>
        <v>1604533.71</v>
      </c>
      <c r="K127" s="68">
        <v>1630375.8</v>
      </c>
      <c r="L127" s="68">
        <v>25842.09</v>
      </c>
      <c r="M127" s="68">
        <v>0</v>
      </c>
      <c r="N127" s="64"/>
      <c r="O127" s="64">
        <f t="shared" si="26"/>
        <v>0</v>
      </c>
      <c r="P127" s="64"/>
      <c r="Q127" s="64"/>
      <c r="R127" s="64"/>
      <c r="S127" s="64"/>
      <c r="T127" s="64">
        <f t="shared" si="33"/>
        <v>0</v>
      </c>
      <c r="U127" s="64"/>
      <c r="V127" s="64"/>
      <c r="W127" s="64"/>
      <c r="X127" s="64">
        <f t="shared" si="22"/>
        <v>11791292.630000001</v>
      </c>
      <c r="Y127" s="65">
        <f t="shared" si="23"/>
        <v>13394614.859999999</v>
      </c>
      <c r="Z127" s="65">
        <f t="shared" si="36"/>
        <v>16662426.330000002</v>
      </c>
      <c r="AA127" s="64">
        <f t="shared" si="36"/>
        <v>1798096.81</v>
      </c>
      <c r="AB127" s="64">
        <f t="shared" si="36"/>
        <v>1469714.660000002</v>
      </c>
      <c r="AC127" s="64">
        <f t="shared" si="27"/>
        <v>0</v>
      </c>
    </row>
    <row r="128" spans="1:29" s="74" customFormat="1" x14ac:dyDescent="0.3">
      <c r="A128" s="63" t="s">
        <v>246</v>
      </c>
      <c r="B128" s="63" t="s">
        <v>254</v>
      </c>
      <c r="C128" s="64">
        <v>3549742.65</v>
      </c>
      <c r="D128" s="64">
        <f t="shared" si="34"/>
        <v>3549742.65</v>
      </c>
      <c r="E128" s="64">
        <v>4452444.08</v>
      </c>
      <c r="F128" s="64">
        <v>416162.2</v>
      </c>
      <c r="G128" s="64">
        <v>486539.23</v>
      </c>
      <c r="H128" s="64">
        <f t="shared" si="24"/>
        <v>0</v>
      </c>
      <c r="I128" s="64">
        <v>10</v>
      </c>
      <c r="J128" s="64">
        <f t="shared" si="25"/>
        <v>710141.54231662152</v>
      </c>
      <c r="K128" s="73">
        <v>725624.2443965188</v>
      </c>
      <c r="L128" s="73">
        <v>9101.0327599216162</v>
      </c>
      <c r="M128" s="73">
        <v>6381.6693199756855</v>
      </c>
      <c r="N128" s="64">
        <v>50</v>
      </c>
      <c r="O128" s="64">
        <f t="shared" si="26"/>
        <v>2530737.4117999999</v>
      </c>
      <c r="P128" s="73">
        <v>3307637.7593999999</v>
      </c>
      <c r="Q128" s="73">
        <v>776900.34759999998</v>
      </c>
      <c r="R128" s="73">
        <v>0</v>
      </c>
      <c r="S128" s="64">
        <v>30</v>
      </c>
      <c r="T128" s="64">
        <f t="shared" si="33"/>
        <v>234115.67920000001</v>
      </c>
      <c r="U128" s="73">
        <v>271769.3186</v>
      </c>
      <c r="V128" s="73">
        <v>36018.912799999998</v>
      </c>
      <c r="W128" s="73">
        <v>1634.7266</v>
      </c>
      <c r="X128" s="64">
        <f t="shared" si="22"/>
        <v>3549742.65</v>
      </c>
      <c r="Y128" s="65">
        <f t="shared" si="23"/>
        <v>7024737.2833166234</v>
      </c>
      <c r="Z128" s="65">
        <f t="shared" si="36"/>
        <v>8757475.4023965206</v>
      </c>
      <c r="AA128" s="64">
        <f t="shared" si="36"/>
        <v>1238182.4931599216</v>
      </c>
      <c r="AB128" s="64">
        <f t="shared" si="36"/>
        <v>494555.62591997569</v>
      </c>
      <c r="AC128" s="64">
        <f t="shared" si="27"/>
        <v>0</v>
      </c>
    </row>
    <row r="129" spans="1:29" s="74" customFormat="1" x14ac:dyDescent="0.3">
      <c r="A129" s="63" t="s">
        <v>247</v>
      </c>
      <c r="B129" s="63" t="s">
        <v>254</v>
      </c>
      <c r="C129" s="69">
        <v>1423555</v>
      </c>
      <c r="D129" s="64">
        <f t="shared" si="34"/>
        <v>595396.59</v>
      </c>
      <c r="E129" s="69">
        <v>1188519.6399999999</v>
      </c>
      <c r="F129" s="69">
        <v>0</v>
      </c>
      <c r="G129" s="69">
        <v>593123.04999999993</v>
      </c>
      <c r="H129" s="64">
        <f t="shared" si="24"/>
        <v>828158.41</v>
      </c>
      <c r="I129" s="69"/>
      <c r="J129" s="64">
        <f t="shared" si="25"/>
        <v>0</v>
      </c>
      <c r="K129" s="69"/>
      <c r="L129" s="69"/>
      <c r="M129" s="69"/>
      <c r="N129" s="69"/>
      <c r="O129" s="64">
        <f t="shared" si="26"/>
        <v>0</v>
      </c>
      <c r="P129" s="69"/>
      <c r="Q129" s="69"/>
      <c r="R129" s="69"/>
      <c r="S129" s="69"/>
      <c r="T129" s="64">
        <f t="shared" si="33"/>
        <v>0</v>
      </c>
      <c r="U129" s="69"/>
      <c r="V129" s="69"/>
      <c r="W129" s="69"/>
      <c r="X129" s="64">
        <f t="shared" si="22"/>
        <v>1423555</v>
      </c>
      <c r="Y129" s="65">
        <f t="shared" si="23"/>
        <v>595396.59</v>
      </c>
      <c r="Z129" s="65">
        <f t="shared" si="36"/>
        <v>1188519.6399999999</v>
      </c>
      <c r="AA129" s="64">
        <f t="shared" si="36"/>
        <v>0</v>
      </c>
      <c r="AB129" s="64">
        <f t="shared" si="36"/>
        <v>593123.04999999993</v>
      </c>
      <c r="AC129" s="64">
        <f t="shared" si="27"/>
        <v>828158.41</v>
      </c>
    </row>
    <row r="130" spans="1:29" s="74" customFormat="1" x14ac:dyDescent="0.3">
      <c r="A130" s="63" t="s">
        <v>248</v>
      </c>
      <c r="B130" s="63" t="s">
        <v>254</v>
      </c>
      <c r="C130" s="64">
        <v>6075947</v>
      </c>
      <c r="D130" s="64">
        <f t="shared" si="34"/>
        <v>307096.91000000108</v>
      </c>
      <c r="E130" s="64">
        <v>8469286.790000001</v>
      </c>
      <c r="F130" s="75">
        <v>317172.07999999996</v>
      </c>
      <c r="G130" s="64">
        <v>7845017.7999999998</v>
      </c>
      <c r="H130" s="64">
        <f t="shared" si="24"/>
        <v>5768850.0899999989</v>
      </c>
      <c r="I130" s="64">
        <v>0.03</v>
      </c>
      <c r="J130" s="64">
        <f t="shared" si="25"/>
        <v>1790195.7690000003</v>
      </c>
      <c r="K130" s="64">
        <v>1957954.8588000003</v>
      </c>
      <c r="L130" s="64">
        <v>138002.2911</v>
      </c>
      <c r="M130" s="64">
        <v>29756.798699999999</v>
      </c>
      <c r="N130" s="64"/>
      <c r="O130" s="64">
        <f t="shared" si="26"/>
        <v>0</v>
      </c>
      <c r="P130" s="64"/>
      <c r="Q130" s="64"/>
      <c r="R130" s="64"/>
      <c r="S130" s="64"/>
      <c r="T130" s="64">
        <f t="shared" si="33"/>
        <v>0</v>
      </c>
      <c r="U130" s="64"/>
      <c r="V130" s="64"/>
      <c r="W130" s="64"/>
      <c r="X130" s="64">
        <f t="shared" si="22"/>
        <v>6075947</v>
      </c>
      <c r="Y130" s="65">
        <f t="shared" si="23"/>
        <v>2097292.6790000014</v>
      </c>
      <c r="Z130" s="65">
        <f t="shared" si="36"/>
        <v>10427241.648800001</v>
      </c>
      <c r="AA130" s="64">
        <f t="shared" si="36"/>
        <v>455174.37109999999</v>
      </c>
      <c r="AB130" s="64">
        <f t="shared" si="36"/>
        <v>7874774.5987</v>
      </c>
      <c r="AC130" s="64">
        <f t="shared" si="27"/>
        <v>3978654.3209999986</v>
      </c>
    </row>
    <row r="131" spans="1:29" s="74" customFormat="1" x14ac:dyDescent="0.3">
      <c r="A131" s="63" t="s">
        <v>249</v>
      </c>
      <c r="B131" s="63" t="s">
        <v>254</v>
      </c>
      <c r="C131" s="64">
        <v>1709256.27</v>
      </c>
      <c r="D131" s="64">
        <f t="shared" si="34"/>
        <v>1119009.7799999998</v>
      </c>
      <c r="E131" s="64">
        <v>3044213.8</v>
      </c>
      <c r="F131" s="64">
        <v>509087.48</v>
      </c>
      <c r="G131" s="64">
        <v>1416116.54</v>
      </c>
      <c r="H131" s="64">
        <f t="shared" si="24"/>
        <v>590246.49000000022</v>
      </c>
      <c r="I131" s="64">
        <v>0.03</v>
      </c>
      <c r="J131" s="64">
        <f t="shared" si="25"/>
        <v>530892.91</v>
      </c>
      <c r="K131" s="64">
        <v>596304.54</v>
      </c>
      <c r="L131" s="64">
        <v>65411.63</v>
      </c>
      <c r="M131" s="64">
        <v>0</v>
      </c>
      <c r="N131" s="64"/>
      <c r="O131" s="64">
        <f t="shared" si="26"/>
        <v>0</v>
      </c>
      <c r="P131" s="64"/>
      <c r="Q131" s="64"/>
      <c r="R131" s="64"/>
      <c r="S131" s="64"/>
      <c r="T131" s="64">
        <f t="shared" si="33"/>
        <v>0</v>
      </c>
      <c r="U131" s="64"/>
      <c r="V131" s="64"/>
      <c r="W131" s="64"/>
      <c r="X131" s="64">
        <f t="shared" si="22"/>
        <v>1709256.27</v>
      </c>
      <c r="Y131" s="65">
        <f t="shared" si="23"/>
        <v>1649902.69</v>
      </c>
      <c r="Z131" s="65">
        <f t="shared" si="36"/>
        <v>3640518.34</v>
      </c>
      <c r="AA131" s="64">
        <f t="shared" si="36"/>
        <v>574499.11</v>
      </c>
      <c r="AB131" s="64">
        <f t="shared" si="36"/>
        <v>1416116.54</v>
      </c>
      <c r="AC131" s="64">
        <f t="shared" si="27"/>
        <v>59353.580000000075</v>
      </c>
    </row>
    <row r="132" spans="1:29" s="16" customFormat="1" x14ac:dyDescent="0.3">
      <c r="A132" s="76" t="s">
        <v>247</v>
      </c>
      <c r="B132" s="63" t="s">
        <v>273</v>
      </c>
      <c r="C132" s="77">
        <v>1549603</v>
      </c>
      <c r="D132" s="77">
        <v>241243.22000000003</v>
      </c>
      <c r="E132" s="77">
        <v>1204774.94</v>
      </c>
      <c r="F132" s="77">
        <v>461253.86</v>
      </c>
      <c r="G132" s="77">
        <v>502277.85999999993</v>
      </c>
      <c r="H132" s="77">
        <v>1308359.7799999998</v>
      </c>
      <c r="I132" s="77"/>
      <c r="J132" s="77">
        <v>0</v>
      </c>
      <c r="K132" s="77"/>
      <c r="L132" s="77"/>
      <c r="M132" s="77"/>
      <c r="N132" s="77"/>
      <c r="O132" s="77">
        <v>0</v>
      </c>
      <c r="P132" s="77"/>
      <c r="Q132" s="77"/>
      <c r="R132" s="77"/>
      <c r="S132" s="77"/>
      <c r="T132" s="77"/>
      <c r="U132" s="77"/>
      <c r="V132" s="77"/>
      <c r="W132" s="77"/>
      <c r="X132" s="77">
        <v>1549603</v>
      </c>
      <c r="Y132" s="77">
        <v>241243.22000000003</v>
      </c>
      <c r="Z132" s="77">
        <v>1204774.94</v>
      </c>
      <c r="AA132" s="77">
        <v>461253.86</v>
      </c>
      <c r="AB132" s="77">
        <v>502277.85999999993</v>
      </c>
      <c r="AC132" s="77">
        <v>1308359.78</v>
      </c>
    </row>
    <row r="133" spans="1:29" s="16" customFormat="1" x14ac:dyDescent="0.3">
      <c r="A133" s="76" t="s">
        <v>242</v>
      </c>
      <c r="B133" s="63" t="s">
        <v>274</v>
      </c>
      <c r="C133" s="77">
        <v>5088953.7</v>
      </c>
      <c r="D133" s="77">
        <f>+E133-F133-G133</f>
        <v>5053781.57</v>
      </c>
      <c r="E133" s="77">
        <v>5054581.57</v>
      </c>
      <c r="F133" s="77">
        <v>0</v>
      </c>
      <c r="G133" s="77">
        <v>800</v>
      </c>
      <c r="H133" s="77">
        <f>+C133-D133</f>
        <v>35172.129999999888</v>
      </c>
      <c r="I133" s="78"/>
      <c r="J133" s="77">
        <f>+K133-L133-M133</f>
        <v>0</v>
      </c>
      <c r="K133" s="77"/>
      <c r="L133" s="77"/>
      <c r="M133" s="77"/>
      <c r="N133" s="78"/>
      <c r="O133" s="77">
        <f>+P133-Q133-R133</f>
        <v>0</v>
      </c>
      <c r="P133" s="77"/>
      <c r="Q133" s="77"/>
      <c r="R133" s="77"/>
      <c r="S133" s="77"/>
      <c r="T133" s="77"/>
      <c r="U133" s="77"/>
      <c r="V133" s="77"/>
      <c r="W133" s="77"/>
      <c r="X133" s="77">
        <f>+C133</f>
        <v>5088953.7</v>
      </c>
      <c r="Y133" s="77">
        <f>+Z133-AA133-AB133</f>
        <v>5053781.57</v>
      </c>
      <c r="Z133" s="77">
        <f t="shared" ref="Z133:AB135" si="37">+E133+K133</f>
        <v>5054581.57</v>
      </c>
      <c r="AA133" s="77">
        <f t="shared" si="37"/>
        <v>0</v>
      </c>
      <c r="AB133" s="77">
        <f t="shared" si="37"/>
        <v>800</v>
      </c>
      <c r="AC133" s="77">
        <f>+X133-Y133</f>
        <v>35172.129999999888</v>
      </c>
    </row>
    <row r="134" spans="1:29" s="16" customFormat="1" x14ac:dyDescent="0.3">
      <c r="A134" s="76" t="s">
        <v>242</v>
      </c>
      <c r="B134" s="63" t="s">
        <v>275</v>
      </c>
      <c r="C134" s="77">
        <v>3566787.66</v>
      </c>
      <c r="D134" s="77">
        <f>+E134-F134-G134</f>
        <v>1737292.75</v>
      </c>
      <c r="E134" s="77">
        <v>1737292.75</v>
      </c>
      <c r="F134" s="77">
        <v>0</v>
      </c>
      <c r="G134" s="77">
        <v>0</v>
      </c>
      <c r="H134" s="77">
        <f>+C134-D134</f>
        <v>1829494.9100000001</v>
      </c>
      <c r="I134" s="78"/>
      <c r="J134" s="77">
        <f>+K134-L134-M134</f>
        <v>0</v>
      </c>
      <c r="K134" s="77"/>
      <c r="L134" s="77"/>
      <c r="M134" s="77"/>
      <c r="N134" s="78"/>
      <c r="O134" s="77">
        <f>+P134-Q134-R134</f>
        <v>0</v>
      </c>
      <c r="P134" s="77"/>
      <c r="Q134" s="77"/>
      <c r="R134" s="77"/>
      <c r="S134" s="77"/>
      <c r="T134" s="77"/>
      <c r="U134" s="77"/>
      <c r="V134" s="77"/>
      <c r="W134" s="77"/>
      <c r="X134" s="77">
        <f>+C134</f>
        <v>3566787.66</v>
      </c>
      <c r="Y134" s="77">
        <f>+Z134-AA134-AB134</f>
        <v>1737292.75</v>
      </c>
      <c r="Z134" s="77">
        <f t="shared" si="37"/>
        <v>1737292.75</v>
      </c>
      <c r="AA134" s="77">
        <f t="shared" si="37"/>
        <v>0</v>
      </c>
      <c r="AB134" s="77">
        <f t="shared" si="37"/>
        <v>0</v>
      </c>
      <c r="AC134" s="77">
        <f>+X134-Y134</f>
        <v>1829494.9100000001</v>
      </c>
    </row>
    <row r="135" spans="1:29" s="16" customFormat="1" x14ac:dyDescent="0.3">
      <c r="A135" s="76" t="s">
        <v>242</v>
      </c>
      <c r="B135" s="63" t="s">
        <v>276</v>
      </c>
      <c r="C135" s="77">
        <v>1299619.23</v>
      </c>
      <c r="D135" s="77">
        <f>+E135-F135-G135</f>
        <v>1762217.5799999998</v>
      </c>
      <c r="E135" s="77">
        <v>1891297.67</v>
      </c>
      <c r="F135" s="77">
        <v>129080.09</v>
      </c>
      <c r="G135" s="77">
        <v>0</v>
      </c>
      <c r="H135" s="77">
        <f>+C135-D135</f>
        <v>-462598.34999999986</v>
      </c>
      <c r="I135" s="78"/>
      <c r="J135" s="77">
        <f>+K135-L135-M135</f>
        <v>0</v>
      </c>
      <c r="K135" s="77"/>
      <c r="L135" s="77"/>
      <c r="M135" s="77"/>
      <c r="N135" s="78"/>
      <c r="O135" s="77">
        <f>+P135-Q135-R135</f>
        <v>0</v>
      </c>
      <c r="P135" s="77"/>
      <c r="Q135" s="77"/>
      <c r="R135" s="77"/>
      <c r="S135" s="77"/>
      <c r="T135" s="77"/>
      <c r="U135" s="77"/>
      <c r="V135" s="77"/>
      <c r="W135" s="77"/>
      <c r="X135" s="77">
        <f>+C135</f>
        <v>1299619.23</v>
      </c>
      <c r="Y135" s="77">
        <f>+D135+J135</f>
        <v>1762217.5799999998</v>
      </c>
      <c r="Z135" s="77">
        <f t="shared" si="37"/>
        <v>1891297.67</v>
      </c>
      <c r="AA135" s="77">
        <f t="shared" si="37"/>
        <v>129080.09</v>
      </c>
      <c r="AB135" s="77">
        <f t="shared" si="37"/>
        <v>0</v>
      </c>
      <c r="AC135" s="77">
        <v>0</v>
      </c>
    </row>
    <row r="136" spans="1:29" s="16" customFormat="1" x14ac:dyDescent="0.3">
      <c r="A136" s="76" t="s">
        <v>248</v>
      </c>
      <c r="B136" s="63" t="s">
        <v>277</v>
      </c>
      <c r="C136" s="79">
        <v>9601826</v>
      </c>
      <c r="D136" s="79">
        <f>+E136-F136-G136</f>
        <v>7149766.3200000012</v>
      </c>
      <c r="E136" s="79">
        <v>7291676.3200000012</v>
      </c>
      <c r="F136" s="79">
        <f>1850+85060</f>
        <v>86910</v>
      </c>
      <c r="G136" s="79">
        <v>55000</v>
      </c>
      <c r="H136" s="79">
        <f>+C136-D136</f>
        <v>2452059.6799999988</v>
      </c>
      <c r="I136" s="79">
        <v>0.05</v>
      </c>
      <c r="J136" s="79">
        <v>2983659.6150000007</v>
      </c>
      <c r="K136" s="79">
        <v>3263258.0980000007</v>
      </c>
      <c r="L136" s="79">
        <v>230003.81850000002</v>
      </c>
      <c r="M136" s="79">
        <v>49594.664500000006</v>
      </c>
      <c r="N136" s="79"/>
      <c r="O136" s="79">
        <f>+P136-Q136-R136</f>
        <v>0</v>
      </c>
      <c r="P136" s="79"/>
      <c r="Q136" s="79"/>
      <c r="R136" s="79"/>
      <c r="S136" s="79"/>
      <c r="T136" s="79"/>
      <c r="U136" s="79"/>
      <c r="V136" s="79"/>
      <c r="W136" s="79"/>
      <c r="X136" s="79">
        <f>+C136</f>
        <v>9601826</v>
      </c>
      <c r="Y136" s="79">
        <f>+Z136-AA136-AB136</f>
        <v>10133425.935000001</v>
      </c>
      <c r="Z136" s="79">
        <f t="shared" ref="Z136:AB137" si="38">+E136+K136+P136</f>
        <v>10554934.418000001</v>
      </c>
      <c r="AA136" s="79">
        <f t="shared" si="38"/>
        <v>316913.81850000005</v>
      </c>
      <c r="AB136" s="79">
        <f t="shared" si="38"/>
        <v>104594.66450000001</v>
      </c>
      <c r="AC136" s="64">
        <f t="shared" ref="AC136:AC137" si="39">IF(X136-Y136&lt;0,0,X136-Y136)</f>
        <v>0</v>
      </c>
    </row>
    <row r="137" spans="1:29" s="16" customFormat="1" x14ac:dyDescent="0.3">
      <c r="A137" s="76" t="s">
        <v>248</v>
      </c>
      <c r="B137" s="63" t="s">
        <v>278</v>
      </c>
      <c r="C137" s="79">
        <v>6250496</v>
      </c>
      <c r="D137" s="79">
        <f>+E137-F137-G137</f>
        <v>5887395.3199999994</v>
      </c>
      <c r="E137" s="79">
        <v>6100860.3199999994</v>
      </c>
      <c r="F137" s="79">
        <v>164823</v>
      </c>
      <c r="G137" s="79">
        <v>48642</v>
      </c>
      <c r="H137" s="79">
        <f>+C137-D137</f>
        <v>363100.68000000063</v>
      </c>
      <c r="I137" s="79">
        <v>0.05</v>
      </c>
      <c r="J137" s="79">
        <v>2983659.6150000007</v>
      </c>
      <c r="K137" s="79">
        <v>3263258.0980000007</v>
      </c>
      <c r="L137" s="79">
        <v>230003.81850000002</v>
      </c>
      <c r="M137" s="79">
        <v>49594.664500000006</v>
      </c>
      <c r="N137" s="79"/>
      <c r="O137" s="79">
        <f>+P137-Q137-R137</f>
        <v>0</v>
      </c>
      <c r="P137" s="79"/>
      <c r="Q137" s="79"/>
      <c r="R137" s="79"/>
      <c r="S137" s="79"/>
      <c r="T137" s="79"/>
      <c r="U137" s="79"/>
      <c r="V137" s="79"/>
      <c r="W137" s="79"/>
      <c r="X137" s="79">
        <f>+C137</f>
        <v>6250496</v>
      </c>
      <c r="Y137" s="79">
        <f>+Z137-AA137-AB137</f>
        <v>8871054.9350000005</v>
      </c>
      <c r="Z137" s="79">
        <f t="shared" si="38"/>
        <v>9364118.4179999996</v>
      </c>
      <c r="AA137" s="79">
        <f t="shared" si="38"/>
        <v>394826.81850000005</v>
      </c>
      <c r="AB137" s="79">
        <f t="shared" si="38"/>
        <v>98236.664500000014</v>
      </c>
      <c r="AC137" s="64">
        <f t="shared" si="39"/>
        <v>0</v>
      </c>
    </row>
    <row r="138" spans="1:29" s="16" customFormat="1" x14ac:dyDescent="0.3">
      <c r="A138" s="76" t="s">
        <v>243</v>
      </c>
      <c r="B138" s="63" t="s">
        <v>255</v>
      </c>
      <c r="C138" s="79">
        <v>4894052.04</v>
      </c>
      <c r="D138" s="79">
        <v>0</v>
      </c>
      <c r="E138" s="79">
        <v>0</v>
      </c>
      <c r="F138" s="79">
        <v>0</v>
      </c>
      <c r="G138" s="79">
        <v>0</v>
      </c>
      <c r="H138" s="80">
        <v>4894052.04</v>
      </c>
      <c r="I138" s="78">
        <v>0.09</v>
      </c>
      <c r="J138" s="79">
        <v>1990564.9316999998</v>
      </c>
      <c r="K138" s="79">
        <v>1990564.9316999998</v>
      </c>
      <c r="L138" s="79">
        <v>0</v>
      </c>
      <c r="M138" s="79">
        <v>0</v>
      </c>
      <c r="N138" s="79">
        <v>0</v>
      </c>
      <c r="O138" s="79">
        <v>0</v>
      </c>
      <c r="P138" s="79">
        <v>0</v>
      </c>
      <c r="Q138" s="79">
        <v>0</v>
      </c>
      <c r="R138" s="79">
        <v>0</v>
      </c>
      <c r="S138" s="79"/>
      <c r="T138" s="79"/>
      <c r="U138" s="79"/>
      <c r="V138" s="79"/>
      <c r="W138" s="79"/>
      <c r="X138" s="79">
        <v>4894052.04</v>
      </c>
      <c r="Y138" s="79">
        <v>1990564.9316999998</v>
      </c>
      <c r="Z138" s="79">
        <v>1990564.9316999998</v>
      </c>
      <c r="AA138" s="79">
        <v>0</v>
      </c>
      <c r="AB138" s="79">
        <v>0</v>
      </c>
      <c r="AC138" s="80">
        <v>2903487.1083000004</v>
      </c>
    </row>
    <row r="139" spans="1:29" s="16" customFormat="1" x14ac:dyDescent="0.3">
      <c r="A139" s="76" t="s">
        <v>243</v>
      </c>
      <c r="B139" s="63" t="s">
        <v>279</v>
      </c>
      <c r="C139" s="79">
        <v>6505847.9800000004</v>
      </c>
      <c r="D139" s="79">
        <v>0</v>
      </c>
      <c r="E139" s="79">
        <v>0</v>
      </c>
      <c r="F139" s="79">
        <v>0</v>
      </c>
      <c r="G139" s="79">
        <v>0</v>
      </c>
      <c r="H139" s="80">
        <v>6505847.9800000004</v>
      </c>
      <c r="I139" s="78">
        <v>0.09</v>
      </c>
      <c r="J139" s="79">
        <v>1990564.9316999998</v>
      </c>
      <c r="K139" s="79">
        <v>1990564.9316999998</v>
      </c>
      <c r="L139" s="79">
        <v>0</v>
      </c>
      <c r="M139" s="79">
        <v>0</v>
      </c>
      <c r="N139" s="79">
        <v>0</v>
      </c>
      <c r="O139" s="79">
        <v>0</v>
      </c>
      <c r="P139" s="79">
        <v>0</v>
      </c>
      <c r="Q139" s="79">
        <v>0</v>
      </c>
      <c r="R139" s="79">
        <v>0</v>
      </c>
      <c r="S139" s="79"/>
      <c r="T139" s="79"/>
      <c r="U139" s="79"/>
      <c r="V139" s="79"/>
      <c r="W139" s="79"/>
      <c r="X139" s="79">
        <v>6505847.9800000004</v>
      </c>
      <c r="Y139" s="79">
        <v>1990564.9316999998</v>
      </c>
      <c r="Z139" s="79">
        <v>1990564.9316999998</v>
      </c>
      <c r="AA139" s="79">
        <v>0</v>
      </c>
      <c r="AB139" s="79">
        <v>0</v>
      </c>
      <c r="AC139" s="80">
        <v>4515283.0483000008</v>
      </c>
    </row>
    <row r="140" spans="1:29" s="16" customFormat="1" x14ac:dyDescent="0.3">
      <c r="A140" s="76" t="s">
        <v>245</v>
      </c>
      <c r="B140" s="63" t="s">
        <v>280</v>
      </c>
      <c r="C140" s="77">
        <v>14485355.359999999</v>
      </c>
      <c r="D140" s="77">
        <v>14401260.969999997</v>
      </c>
      <c r="E140" s="77">
        <v>16794958.189999998</v>
      </c>
      <c r="F140" s="77">
        <v>2157933.54</v>
      </c>
      <c r="G140" s="77">
        <v>235763.68000000156</v>
      </c>
      <c r="H140" s="77">
        <v>84094.390000002459</v>
      </c>
      <c r="I140" s="77"/>
      <c r="J140" s="77">
        <v>0</v>
      </c>
      <c r="K140" s="77">
        <v>0</v>
      </c>
      <c r="L140" s="77"/>
      <c r="M140" s="77"/>
      <c r="N140" s="77"/>
      <c r="O140" s="77">
        <v>0</v>
      </c>
      <c r="P140" s="77"/>
      <c r="Q140" s="77"/>
      <c r="R140" s="77"/>
      <c r="S140" s="77"/>
      <c r="T140" s="77"/>
      <c r="U140" s="77"/>
      <c r="V140" s="77"/>
      <c r="W140" s="77"/>
      <c r="X140" s="77">
        <v>14485355.359999999</v>
      </c>
      <c r="Y140" s="77">
        <v>14401260.969999997</v>
      </c>
      <c r="Z140" s="77">
        <v>16794958.189999998</v>
      </c>
      <c r="AA140" s="77">
        <v>2157933.54</v>
      </c>
      <c r="AB140" s="77">
        <v>235763.68000000156</v>
      </c>
      <c r="AC140" s="77">
        <v>84094.390000002459</v>
      </c>
    </row>
    <row r="141" spans="1:29" x14ac:dyDescent="0.3">
      <c r="A141" s="76" t="s">
        <v>237</v>
      </c>
      <c r="B141" s="63" t="s">
        <v>281</v>
      </c>
      <c r="C141" s="81">
        <v>2242840.89</v>
      </c>
      <c r="D141" s="79">
        <f>+E141-F141-G141</f>
        <v>1884251.1299999997</v>
      </c>
      <c r="E141" s="81">
        <v>3956741.8</v>
      </c>
      <c r="F141" s="81">
        <v>2011639.8</v>
      </c>
      <c r="G141" s="81">
        <v>60850.87</v>
      </c>
      <c r="H141" s="77">
        <f>+C141-D141</f>
        <v>358589.76000000047</v>
      </c>
      <c r="I141" s="79"/>
      <c r="J141" s="79"/>
      <c r="K141" s="79"/>
      <c r="L141" s="79"/>
      <c r="M141" s="79"/>
      <c r="N141" s="79"/>
      <c r="O141" s="79"/>
      <c r="P141" s="79"/>
      <c r="Q141" s="79"/>
      <c r="R141" s="79"/>
      <c r="S141" s="79"/>
      <c r="T141" s="79"/>
      <c r="U141" s="79"/>
      <c r="V141" s="79"/>
      <c r="W141" s="79"/>
      <c r="X141" s="79">
        <f>+C141</f>
        <v>2242840.89</v>
      </c>
      <c r="Y141" s="79">
        <f>+Z141-AA141-AB141</f>
        <v>1884251.1299999997</v>
      </c>
      <c r="Z141" s="79">
        <f t="shared" ref="Z141:AB145" si="40">+E141+K141+P141</f>
        <v>3956741.8</v>
      </c>
      <c r="AA141" s="79">
        <f t="shared" si="40"/>
        <v>2011639.8</v>
      </c>
      <c r="AB141" s="79">
        <f t="shared" si="40"/>
        <v>60850.87</v>
      </c>
      <c r="AC141" s="79">
        <f>+X141-Y141</f>
        <v>358589.76000000047</v>
      </c>
    </row>
    <row r="142" spans="1:29" x14ac:dyDescent="0.3">
      <c r="A142" s="76" t="s">
        <v>237</v>
      </c>
      <c r="B142" s="63" t="s">
        <v>282</v>
      </c>
      <c r="C142" s="81">
        <v>2242835.1800000002</v>
      </c>
      <c r="D142" s="79">
        <f>+E142-F142-G142</f>
        <v>895634.29999999981</v>
      </c>
      <c r="E142" s="81">
        <v>1889103.7</v>
      </c>
      <c r="F142" s="81">
        <v>851335.60000000009</v>
      </c>
      <c r="G142" s="81">
        <v>142133.79999999999</v>
      </c>
      <c r="H142" s="77">
        <f t="shared" ref="H142:H145" si="41">+C142-D142</f>
        <v>1347200.8800000004</v>
      </c>
      <c r="I142" s="79"/>
      <c r="J142" s="79"/>
      <c r="K142" s="79"/>
      <c r="L142" s="79"/>
      <c r="M142" s="79"/>
      <c r="N142" s="79"/>
      <c r="O142" s="79"/>
      <c r="P142" s="79"/>
      <c r="Q142" s="79"/>
      <c r="R142" s="79"/>
      <c r="S142" s="79"/>
      <c r="T142" s="79"/>
      <c r="U142" s="79"/>
      <c r="V142" s="79"/>
      <c r="W142" s="79"/>
      <c r="X142" s="79">
        <f t="shared" ref="X142:X145" si="42">+C142</f>
        <v>2242835.1800000002</v>
      </c>
      <c r="Y142" s="79">
        <f t="shared" ref="Y142:Y145" si="43">+Z142-AA142-AB142</f>
        <v>895634.29999999981</v>
      </c>
      <c r="Z142" s="79">
        <f t="shared" si="40"/>
        <v>1889103.7</v>
      </c>
      <c r="AA142" s="79">
        <f t="shared" si="40"/>
        <v>851335.60000000009</v>
      </c>
      <c r="AB142" s="79">
        <f t="shared" si="40"/>
        <v>142133.79999999999</v>
      </c>
      <c r="AC142" s="82">
        <f t="shared" ref="AC142:AC145" si="44">+X142-Y142</f>
        <v>1347200.8800000004</v>
      </c>
    </row>
    <row r="143" spans="1:29" x14ac:dyDescent="0.3">
      <c r="A143" s="76" t="s">
        <v>237</v>
      </c>
      <c r="B143" s="63" t="s">
        <v>283</v>
      </c>
      <c r="C143" s="81">
        <v>713521.27</v>
      </c>
      <c r="D143" s="79">
        <f t="shared" ref="D143:D145" si="45">+E143-F143-G143</f>
        <v>0</v>
      </c>
      <c r="E143" s="81">
        <v>0</v>
      </c>
      <c r="F143" s="81">
        <v>0</v>
      </c>
      <c r="G143" s="81">
        <v>0</v>
      </c>
      <c r="H143" s="77">
        <f t="shared" si="41"/>
        <v>713521.27</v>
      </c>
      <c r="I143" s="79"/>
      <c r="J143" s="79"/>
      <c r="K143" s="79"/>
      <c r="L143" s="79"/>
      <c r="M143" s="79"/>
      <c r="N143" s="79"/>
      <c r="O143" s="79"/>
      <c r="P143" s="79"/>
      <c r="Q143" s="79"/>
      <c r="R143" s="79"/>
      <c r="S143" s="79"/>
      <c r="T143" s="79"/>
      <c r="U143" s="79"/>
      <c r="V143" s="79"/>
      <c r="W143" s="79"/>
      <c r="X143" s="79">
        <f t="shared" si="42"/>
        <v>713521.27</v>
      </c>
      <c r="Y143" s="79">
        <f t="shared" si="43"/>
        <v>0</v>
      </c>
      <c r="Z143" s="79">
        <f t="shared" si="40"/>
        <v>0</v>
      </c>
      <c r="AA143" s="79">
        <f t="shared" si="40"/>
        <v>0</v>
      </c>
      <c r="AB143" s="79">
        <f t="shared" si="40"/>
        <v>0</v>
      </c>
      <c r="AC143" s="79">
        <f t="shared" si="44"/>
        <v>713521.27</v>
      </c>
    </row>
    <row r="144" spans="1:29" x14ac:dyDescent="0.3">
      <c r="A144" s="76" t="s">
        <v>237</v>
      </c>
      <c r="B144" s="63" t="s">
        <v>284</v>
      </c>
      <c r="C144" s="81">
        <v>713521.27</v>
      </c>
      <c r="D144" s="79">
        <f t="shared" si="45"/>
        <v>474274.77</v>
      </c>
      <c r="E144" s="81">
        <v>635915.76</v>
      </c>
      <c r="F144" s="81">
        <v>16434.37</v>
      </c>
      <c r="G144" s="81">
        <v>145206.62</v>
      </c>
      <c r="H144" s="77">
        <f t="shared" si="41"/>
        <v>239246.5</v>
      </c>
      <c r="I144" s="79"/>
      <c r="J144" s="79"/>
      <c r="K144" s="79"/>
      <c r="L144" s="79"/>
      <c r="M144" s="79"/>
      <c r="N144" s="79"/>
      <c r="O144" s="79"/>
      <c r="P144" s="79"/>
      <c r="Q144" s="79"/>
      <c r="R144" s="79"/>
      <c r="S144" s="79"/>
      <c r="T144" s="79"/>
      <c r="U144" s="79"/>
      <c r="V144" s="79"/>
      <c r="W144" s="79"/>
      <c r="X144" s="79">
        <f t="shared" si="42"/>
        <v>713521.27</v>
      </c>
      <c r="Y144" s="79">
        <f t="shared" si="43"/>
        <v>474274.77</v>
      </c>
      <c r="Z144" s="79">
        <f t="shared" si="40"/>
        <v>635915.76</v>
      </c>
      <c r="AA144" s="79">
        <f t="shared" si="40"/>
        <v>16434.37</v>
      </c>
      <c r="AB144" s="79">
        <f t="shared" si="40"/>
        <v>145206.62</v>
      </c>
      <c r="AC144" s="79">
        <f t="shared" si="44"/>
        <v>239246.5</v>
      </c>
    </row>
    <row r="145" spans="1:29" x14ac:dyDescent="0.3">
      <c r="A145" s="76" t="s">
        <v>237</v>
      </c>
      <c r="B145" s="63" t="s">
        <v>285</v>
      </c>
      <c r="C145" s="79">
        <v>552381.47</v>
      </c>
      <c r="D145" s="79">
        <f t="shared" si="45"/>
        <v>0</v>
      </c>
      <c r="E145" s="81">
        <v>0</v>
      </c>
      <c r="F145" s="81">
        <v>0</v>
      </c>
      <c r="G145" s="81">
        <v>0</v>
      </c>
      <c r="H145" s="77">
        <f t="shared" si="41"/>
        <v>552381.47</v>
      </c>
      <c r="I145" s="79"/>
      <c r="J145" s="79"/>
      <c r="K145" s="79"/>
      <c r="L145" s="79"/>
      <c r="M145" s="79"/>
      <c r="N145" s="79"/>
      <c r="O145" s="79"/>
      <c r="P145" s="79"/>
      <c r="Q145" s="79"/>
      <c r="R145" s="79"/>
      <c r="S145" s="79"/>
      <c r="T145" s="79"/>
      <c r="U145" s="79"/>
      <c r="V145" s="79"/>
      <c r="W145" s="79"/>
      <c r="X145" s="79">
        <f t="shared" si="42"/>
        <v>552381.47</v>
      </c>
      <c r="Y145" s="79">
        <f t="shared" si="43"/>
        <v>0</v>
      </c>
      <c r="Z145" s="79">
        <f t="shared" si="40"/>
        <v>0</v>
      </c>
      <c r="AA145" s="79">
        <f t="shared" si="40"/>
        <v>0</v>
      </c>
      <c r="AB145" s="79">
        <f t="shared" si="40"/>
        <v>0</v>
      </c>
      <c r="AC145" s="79">
        <f t="shared" si="44"/>
        <v>552381.47</v>
      </c>
    </row>
    <row r="146" spans="1:29" s="86" customFormat="1" x14ac:dyDescent="0.3">
      <c r="A146" s="83" t="s">
        <v>107</v>
      </c>
      <c r="B146" s="83"/>
      <c r="C146" s="84">
        <f>+SUM(C9:C145)</f>
        <v>880237086.25999975</v>
      </c>
      <c r="D146" s="85"/>
      <c r="E146" s="85"/>
      <c r="F146" s="85"/>
      <c r="G146" s="85"/>
      <c r="H146" s="85"/>
      <c r="I146" s="85"/>
      <c r="J146" s="85"/>
      <c r="K146" s="85"/>
      <c r="L146" s="85"/>
      <c r="M146" s="85"/>
      <c r="N146" s="85"/>
      <c r="O146" s="85"/>
      <c r="P146" s="85"/>
      <c r="Q146" s="85"/>
      <c r="R146" s="85"/>
      <c r="S146" s="85"/>
      <c r="T146" s="85"/>
      <c r="U146" s="85"/>
      <c r="V146" s="85"/>
      <c r="W146" s="85"/>
      <c r="X146" s="85"/>
      <c r="Y146" s="85"/>
      <c r="Z146" s="85"/>
      <c r="AA146" s="85"/>
      <c r="AB146" s="85"/>
      <c r="AC146" s="84">
        <f>+SUM(AC9:AC145)</f>
        <v>127514647.8858</v>
      </c>
    </row>
    <row r="149" spans="1:29" x14ac:dyDescent="0.3">
      <c r="AC149" s="88"/>
    </row>
    <row r="150" spans="1:29" x14ac:dyDescent="0.3">
      <c r="AC150" s="88"/>
    </row>
    <row r="151" spans="1:29" x14ac:dyDescent="0.3">
      <c r="AC151" s="88"/>
    </row>
  </sheetData>
  <mergeCells count="12">
    <mergeCell ref="S7:W7"/>
    <mergeCell ref="X7:AC7"/>
    <mergeCell ref="A1:AC1"/>
    <mergeCell ref="A2:AC2"/>
    <mergeCell ref="A3:AC3"/>
    <mergeCell ref="A4:AC4"/>
    <mergeCell ref="A6:AC6"/>
    <mergeCell ref="A7:A8"/>
    <mergeCell ref="B7:B8"/>
    <mergeCell ref="C7:H7"/>
    <mergeCell ref="I7:M7"/>
    <mergeCell ref="N7:R7"/>
  </mergeCells>
  <printOptions horizontalCentered="1"/>
  <pageMargins left="0.39370078740157483" right="0" top="2.3622047244094491" bottom="0.74803149606299213" header="0.31496062992125984" footer="0.31496062992125984"/>
  <pageSetup paperSize="121" scale="25" fitToHeight="5" orientation="landscape" horizontalDpi="1200" verticalDpi="1200" r:id="rId1"/>
  <rowBreaks count="1" manualBreakCount="1">
    <brk id="77" max="16383"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9"/>
  <sheetViews>
    <sheetView tabSelected="1" view="pageBreakPreview" zoomScale="60" zoomScaleNormal="70" workbookViewId="0">
      <selection activeCell="L20" sqref="L20"/>
    </sheetView>
  </sheetViews>
  <sheetFormatPr baseColWidth="10" defaultRowHeight="14.4" x14ac:dyDescent="0.3"/>
  <cols>
    <col min="1" max="1" width="11.5546875" style="5"/>
    <col min="2" max="2" width="18.5546875" customWidth="1"/>
    <col min="3" max="3" width="36.33203125" bestFit="1" customWidth="1"/>
    <col min="4" max="4" width="22.33203125" customWidth="1"/>
    <col min="5" max="5" width="14.6640625" style="9" customWidth="1"/>
    <col min="6" max="6" width="20.6640625" customWidth="1"/>
    <col min="7" max="7" width="17" customWidth="1"/>
    <col min="8" max="8" width="79.109375" customWidth="1"/>
    <col min="9" max="9" width="63.109375" customWidth="1"/>
    <col min="10" max="10" width="14.109375" hidden="1" customWidth="1"/>
  </cols>
  <sheetData>
    <row r="1" spans="1:10" ht="28.8" x14ac:dyDescent="0.3">
      <c r="A1" s="99" t="s">
        <v>76</v>
      </c>
      <c r="B1" s="99"/>
      <c r="C1" s="99"/>
      <c r="D1" s="99"/>
      <c r="E1" s="99"/>
      <c r="F1" s="99"/>
      <c r="G1" s="99"/>
      <c r="H1" s="99"/>
      <c r="I1" s="99"/>
    </row>
    <row r="2" spans="1:10" ht="21" x14ac:dyDescent="0.3">
      <c r="A2" s="91" t="s">
        <v>75</v>
      </c>
      <c r="B2" s="91"/>
      <c r="C2" s="91"/>
      <c r="D2" s="91"/>
      <c r="E2" s="91"/>
      <c r="F2" s="91"/>
      <c r="G2" s="91"/>
      <c r="H2" s="91"/>
      <c r="I2" s="91"/>
    </row>
    <row r="3" spans="1:10" ht="21" x14ac:dyDescent="0.4">
      <c r="A3" s="98" t="s">
        <v>206</v>
      </c>
      <c r="B3" s="98"/>
      <c r="C3" s="98"/>
      <c r="D3" s="98"/>
      <c r="E3" s="98"/>
      <c r="F3" s="98"/>
      <c r="G3" s="98"/>
      <c r="H3" s="98"/>
      <c r="I3" s="98"/>
    </row>
    <row r="4" spans="1:10" s="16" customFormat="1" ht="21" x14ac:dyDescent="0.3">
      <c r="A4" s="5"/>
      <c r="B4" s="1"/>
      <c r="C4" s="1"/>
      <c r="D4" s="2"/>
      <c r="E4" s="9"/>
      <c r="F4" s="100"/>
      <c r="G4" s="100"/>
      <c r="H4"/>
      <c r="I4" s="48" t="s">
        <v>72</v>
      </c>
      <c r="J4"/>
    </row>
    <row r="5" spans="1:10" s="16" customFormat="1" x14ac:dyDescent="0.3">
      <c r="A5" s="5"/>
      <c r="B5" s="1"/>
      <c r="C5" s="1"/>
      <c r="D5" s="2"/>
      <c r="E5" s="9"/>
      <c r="F5"/>
      <c r="G5"/>
      <c r="H5"/>
      <c r="I5"/>
      <c r="J5"/>
    </row>
    <row r="6" spans="1:10" s="16" customFormat="1" ht="53.25" customHeight="1" x14ac:dyDescent="0.3">
      <c r="A6" s="101" t="s">
        <v>110</v>
      </c>
      <c r="B6" s="103" t="s">
        <v>0</v>
      </c>
      <c r="C6" s="103" t="s">
        <v>1</v>
      </c>
      <c r="D6" s="105" t="s">
        <v>2</v>
      </c>
      <c r="E6" s="106"/>
      <c r="F6" s="105" t="s">
        <v>105</v>
      </c>
      <c r="G6" s="107"/>
      <c r="H6" s="106"/>
      <c r="I6" s="6" t="s">
        <v>3</v>
      </c>
      <c r="J6"/>
    </row>
    <row r="7" spans="1:10" s="16" customFormat="1" ht="40.200000000000003" customHeight="1" x14ac:dyDescent="0.3">
      <c r="A7" s="102"/>
      <c r="B7" s="104"/>
      <c r="C7" s="104"/>
      <c r="D7" s="122" t="s">
        <v>131</v>
      </c>
      <c r="E7" s="122" t="s">
        <v>5</v>
      </c>
      <c r="F7" s="123" t="s">
        <v>131</v>
      </c>
      <c r="G7" s="123" t="s">
        <v>5</v>
      </c>
      <c r="H7" s="124" t="s">
        <v>146</v>
      </c>
      <c r="I7" s="122" t="s">
        <v>6</v>
      </c>
      <c r="J7"/>
    </row>
    <row r="8" spans="1:10" s="126" customFormat="1" ht="67.8" customHeight="1" x14ac:dyDescent="0.3">
      <c r="A8" s="49">
        <v>1</v>
      </c>
      <c r="B8" s="49" t="s">
        <v>23</v>
      </c>
      <c r="C8" s="49" t="s">
        <v>31</v>
      </c>
      <c r="D8" s="49" t="s">
        <v>95</v>
      </c>
      <c r="E8" s="52">
        <v>42593</v>
      </c>
      <c r="F8" s="49" t="s">
        <v>82</v>
      </c>
      <c r="G8" s="52"/>
      <c r="H8" s="110"/>
      <c r="I8" s="110" t="s">
        <v>140</v>
      </c>
      <c r="J8" s="118">
        <v>0</v>
      </c>
    </row>
    <row r="9" spans="1:10" s="126" customFormat="1" ht="67.8" customHeight="1" x14ac:dyDescent="0.3">
      <c r="A9" s="49">
        <v>2</v>
      </c>
      <c r="B9" s="49" t="s">
        <v>23</v>
      </c>
      <c r="C9" s="49" t="s">
        <v>80</v>
      </c>
      <c r="D9" s="49" t="s">
        <v>96</v>
      </c>
      <c r="E9" s="52">
        <v>42592</v>
      </c>
      <c r="F9" s="49" t="s">
        <v>82</v>
      </c>
      <c r="G9" s="52"/>
      <c r="H9" s="110"/>
      <c r="I9" s="110" t="s">
        <v>140</v>
      </c>
      <c r="J9" s="118">
        <v>0</v>
      </c>
    </row>
    <row r="10" spans="1:10" s="126" customFormat="1" ht="78" customHeight="1" x14ac:dyDescent="0.3">
      <c r="A10" s="49">
        <v>3</v>
      </c>
      <c r="B10" s="49" t="s">
        <v>23</v>
      </c>
      <c r="C10" s="49" t="s">
        <v>34</v>
      </c>
      <c r="D10" s="49" t="s">
        <v>111</v>
      </c>
      <c r="E10" s="52">
        <v>42592</v>
      </c>
      <c r="F10" s="49" t="s">
        <v>82</v>
      </c>
      <c r="G10" s="52"/>
      <c r="H10" s="110"/>
      <c r="I10" s="110" t="s">
        <v>140</v>
      </c>
      <c r="J10" s="118">
        <v>0</v>
      </c>
    </row>
    <row r="11" spans="1:10" s="126" customFormat="1" ht="70.8" customHeight="1" x14ac:dyDescent="0.3">
      <c r="A11" s="49">
        <v>4</v>
      </c>
      <c r="B11" s="49" t="s">
        <v>23</v>
      </c>
      <c r="C11" s="49" t="s">
        <v>79</v>
      </c>
      <c r="D11" s="49" t="s">
        <v>97</v>
      </c>
      <c r="E11" s="52">
        <v>42592</v>
      </c>
      <c r="F11" s="49" t="s">
        <v>82</v>
      </c>
      <c r="G11" s="52"/>
      <c r="H11" s="110"/>
      <c r="I11" s="110" t="s">
        <v>140</v>
      </c>
      <c r="J11" s="118">
        <v>0</v>
      </c>
    </row>
    <row r="12" spans="1:10" s="126" customFormat="1" ht="73.8" customHeight="1" x14ac:dyDescent="0.3">
      <c r="A12" s="49">
        <v>5</v>
      </c>
      <c r="B12" s="49" t="s">
        <v>23</v>
      </c>
      <c r="C12" s="49" t="s">
        <v>81</v>
      </c>
      <c r="D12" s="49" t="s">
        <v>60</v>
      </c>
      <c r="E12" s="52">
        <v>42592</v>
      </c>
      <c r="F12" s="49" t="s">
        <v>82</v>
      </c>
      <c r="G12" s="52"/>
      <c r="H12" s="110"/>
      <c r="I12" s="110" t="s">
        <v>140</v>
      </c>
      <c r="J12" s="118">
        <v>0</v>
      </c>
    </row>
    <row r="13" spans="1:10" s="126" customFormat="1" ht="56.4" customHeight="1" x14ac:dyDescent="0.3">
      <c r="A13" s="49">
        <v>6</v>
      </c>
      <c r="B13" s="49" t="s">
        <v>23</v>
      </c>
      <c r="C13" s="49" t="s">
        <v>78</v>
      </c>
      <c r="D13" s="49" t="s">
        <v>8</v>
      </c>
      <c r="E13" s="50"/>
      <c r="F13" s="51"/>
      <c r="G13" s="50"/>
      <c r="H13" s="51"/>
      <c r="I13" s="110" t="s">
        <v>139</v>
      </c>
      <c r="J13" s="118">
        <v>0</v>
      </c>
    </row>
    <row r="14" spans="1:10" s="126" customFormat="1" ht="73.8" customHeight="1" x14ac:dyDescent="0.3">
      <c r="A14" s="49">
        <v>7</v>
      </c>
      <c r="B14" s="49" t="s">
        <v>23</v>
      </c>
      <c r="C14" s="49" t="s">
        <v>77</v>
      </c>
      <c r="D14" s="49" t="s">
        <v>98</v>
      </c>
      <c r="E14" s="52">
        <v>42592</v>
      </c>
      <c r="F14" s="49" t="s">
        <v>82</v>
      </c>
      <c r="G14" s="52"/>
      <c r="H14" s="110"/>
      <c r="I14" s="110" t="s">
        <v>140</v>
      </c>
      <c r="J14" s="118">
        <v>0</v>
      </c>
    </row>
    <row r="15" spans="1:10" s="126" customFormat="1" ht="191.4" customHeight="1" x14ac:dyDescent="0.3">
      <c r="A15" s="49">
        <v>8</v>
      </c>
      <c r="B15" s="49" t="s">
        <v>23</v>
      </c>
      <c r="C15" s="49" t="s">
        <v>24</v>
      </c>
      <c r="D15" s="49" t="s">
        <v>100</v>
      </c>
      <c r="E15" s="52">
        <v>42593</v>
      </c>
      <c r="F15" s="49" t="s">
        <v>13</v>
      </c>
      <c r="G15" s="52">
        <v>42594</v>
      </c>
      <c r="H15" s="111" t="s">
        <v>208</v>
      </c>
      <c r="I15" s="49" t="s">
        <v>133</v>
      </c>
      <c r="J15" s="118">
        <v>344749.23</v>
      </c>
    </row>
    <row r="16" spans="1:10" s="126" customFormat="1" ht="70.8" customHeight="1" x14ac:dyDescent="0.3">
      <c r="A16" s="49">
        <v>9</v>
      </c>
      <c r="B16" s="49" t="s">
        <v>23</v>
      </c>
      <c r="C16" s="49" t="s">
        <v>120</v>
      </c>
      <c r="D16" s="49" t="s">
        <v>113</v>
      </c>
      <c r="E16" s="52">
        <v>42593</v>
      </c>
      <c r="F16" s="49" t="s">
        <v>82</v>
      </c>
      <c r="G16" s="52"/>
      <c r="H16" s="110"/>
      <c r="I16" s="110" t="s">
        <v>140</v>
      </c>
      <c r="J16" s="118">
        <v>0</v>
      </c>
    </row>
    <row r="17" spans="1:13" s="126" customFormat="1" ht="70.8" customHeight="1" x14ac:dyDescent="0.3">
      <c r="A17" s="49">
        <v>10</v>
      </c>
      <c r="B17" s="49" t="s">
        <v>58</v>
      </c>
      <c r="C17" s="49" t="s">
        <v>31</v>
      </c>
      <c r="D17" s="49" t="s">
        <v>95</v>
      </c>
      <c r="E17" s="52">
        <v>42593</v>
      </c>
      <c r="F17" s="49" t="s">
        <v>82</v>
      </c>
      <c r="G17" s="52"/>
      <c r="H17" s="110"/>
      <c r="I17" s="110" t="s">
        <v>140</v>
      </c>
      <c r="J17" s="118">
        <v>0</v>
      </c>
    </row>
    <row r="18" spans="1:13" s="126" customFormat="1" ht="69" customHeight="1" x14ac:dyDescent="0.3">
      <c r="A18" s="49">
        <v>11</v>
      </c>
      <c r="B18" s="49" t="s">
        <v>58</v>
      </c>
      <c r="C18" s="49" t="s">
        <v>80</v>
      </c>
      <c r="D18" s="49" t="s">
        <v>96</v>
      </c>
      <c r="E18" s="52">
        <v>42592</v>
      </c>
      <c r="F18" s="49" t="s">
        <v>82</v>
      </c>
      <c r="G18" s="52"/>
      <c r="H18" s="110"/>
      <c r="I18" s="110" t="s">
        <v>140</v>
      </c>
      <c r="J18" s="118">
        <v>0</v>
      </c>
    </row>
    <row r="19" spans="1:13" s="126" customFormat="1" ht="204.6" customHeight="1" x14ac:dyDescent="0.3">
      <c r="A19" s="49">
        <v>12</v>
      </c>
      <c r="B19" s="49" t="s">
        <v>58</v>
      </c>
      <c r="C19" s="49" t="s">
        <v>34</v>
      </c>
      <c r="D19" s="49" t="s">
        <v>59</v>
      </c>
      <c r="E19" s="52">
        <v>42592</v>
      </c>
      <c r="F19" s="49" t="s">
        <v>29</v>
      </c>
      <c r="G19" s="52">
        <v>42600</v>
      </c>
      <c r="H19" s="111" t="s">
        <v>161</v>
      </c>
      <c r="I19" s="49" t="s">
        <v>167</v>
      </c>
      <c r="J19" s="118">
        <v>1609612.65</v>
      </c>
    </row>
    <row r="20" spans="1:13" s="126" customFormat="1" ht="75" customHeight="1" x14ac:dyDescent="0.3">
      <c r="A20" s="49">
        <v>13</v>
      </c>
      <c r="B20" s="49" t="s">
        <v>58</v>
      </c>
      <c r="C20" s="49" t="s">
        <v>79</v>
      </c>
      <c r="D20" s="49" t="s">
        <v>97</v>
      </c>
      <c r="E20" s="52">
        <v>42592</v>
      </c>
      <c r="F20" s="49" t="s">
        <v>82</v>
      </c>
      <c r="G20" s="52"/>
      <c r="H20" s="110"/>
      <c r="I20" s="110" t="s">
        <v>134</v>
      </c>
      <c r="J20" s="118">
        <v>632953.97800000012</v>
      </c>
    </row>
    <row r="21" spans="1:13" s="126" customFormat="1" ht="117.6" customHeight="1" x14ac:dyDescent="0.3">
      <c r="A21" s="49">
        <v>14</v>
      </c>
      <c r="B21" s="49" t="s">
        <v>58</v>
      </c>
      <c r="C21" s="49" t="s">
        <v>81</v>
      </c>
      <c r="D21" s="49" t="s">
        <v>60</v>
      </c>
      <c r="E21" s="52">
        <v>42594</v>
      </c>
      <c r="F21" s="49" t="s">
        <v>64</v>
      </c>
      <c r="G21" s="52">
        <v>42594</v>
      </c>
      <c r="H21" s="49" t="s">
        <v>168</v>
      </c>
      <c r="I21" s="49" t="s">
        <v>135</v>
      </c>
      <c r="J21" s="118">
        <v>709139.4879999999</v>
      </c>
    </row>
    <row r="22" spans="1:13" s="126" customFormat="1" ht="60.6" customHeight="1" x14ac:dyDescent="0.3">
      <c r="A22" s="49">
        <v>15</v>
      </c>
      <c r="B22" s="49" t="s">
        <v>58</v>
      </c>
      <c r="C22" s="49" t="s">
        <v>78</v>
      </c>
      <c r="D22" s="49" t="s">
        <v>99</v>
      </c>
      <c r="E22" s="52">
        <v>42592</v>
      </c>
      <c r="F22" s="49" t="s">
        <v>82</v>
      </c>
      <c r="G22" s="52"/>
      <c r="H22" s="110"/>
      <c r="I22" s="110" t="s">
        <v>215</v>
      </c>
      <c r="J22" s="118">
        <v>2197964.0699999994</v>
      </c>
    </row>
    <row r="23" spans="1:13" s="126" customFormat="1" ht="63" customHeight="1" x14ac:dyDescent="0.3">
      <c r="A23" s="49">
        <v>16</v>
      </c>
      <c r="B23" s="49" t="s">
        <v>58</v>
      </c>
      <c r="C23" s="49" t="s">
        <v>77</v>
      </c>
      <c r="D23" s="49" t="s">
        <v>98</v>
      </c>
      <c r="E23" s="52">
        <v>42592</v>
      </c>
      <c r="F23" s="49" t="s">
        <v>82</v>
      </c>
      <c r="G23" s="52"/>
      <c r="H23" s="110"/>
      <c r="I23" s="110" t="s">
        <v>134</v>
      </c>
      <c r="J23" s="118">
        <v>1440252.3468000004</v>
      </c>
    </row>
    <row r="24" spans="1:13" s="126" customFormat="1" ht="70.8" customHeight="1" x14ac:dyDescent="0.3">
      <c r="A24" s="49">
        <v>17</v>
      </c>
      <c r="B24" s="49" t="s">
        <v>58</v>
      </c>
      <c r="C24" s="49" t="s">
        <v>24</v>
      </c>
      <c r="D24" s="49" t="s">
        <v>100</v>
      </c>
      <c r="E24" s="52">
        <v>42592</v>
      </c>
      <c r="F24" s="49" t="s">
        <v>82</v>
      </c>
      <c r="G24" s="52"/>
      <c r="H24" s="110"/>
      <c r="I24" s="110" t="s">
        <v>140</v>
      </c>
      <c r="J24" s="118">
        <v>0</v>
      </c>
    </row>
    <row r="25" spans="1:13" s="126" customFormat="1" ht="159" customHeight="1" x14ac:dyDescent="0.3">
      <c r="A25" s="49">
        <v>18</v>
      </c>
      <c r="B25" s="49" t="s">
        <v>58</v>
      </c>
      <c r="C25" s="49" t="s">
        <v>120</v>
      </c>
      <c r="D25" s="49" t="s">
        <v>63</v>
      </c>
      <c r="E25" s="52">
        <v>42598</v>
      </c>
      <c r="F25" s="49" t="s">
        <v>29</v>
      </c>
      <c r="G25" s="52">
        <v>42600</v>
      </c>
      <c r="H25" s="49" t="s">
        <v>162</v>
      </c>
      <c r="I25" s="49" t="s">
        <v>169</v>
      </c>
      <c r="J25" s="118">
        <v>1347200.88</v>
      </c>
    </row>
    <row r="26" spans="1:13" s="126" customFormat="1" ht="221.4" customHeight="1" x14ac:dyDescent="0.3">
      <c r="A26" s="49">
        <v>19</v>
      </c>
      <c r="B26" s="49" t="s">
        <v>58</v>
      </c>
      <c r="C26" s="49" t="s">
        <v>214</v>
      </c>
      <c r="D26" s="49" t="s">
        <v>61</v>
      </c>
      <c r="E26" s="52">
        <v>42598</v>
      </c>
      <c r="F26" s="49" t="s">
        <v>62</v>
      </c>
      <c r="G26" s="52">
        <v>42600</v>
      </c>
      <c r="H26" s="49" t="s">
        <v>163</v>
      </c>
      <c r="I26" s="49" t="s">
        <v>136</v>
      </c>
      <c r="J26" s="118">
        <v>358589.76</v>
      </c>
    </row>
    <row r="27" spans="1:13" s="126" customFormat="1" ht="67.8" customHeight="1" x14ac:dyDescent="0.3">
      <c r="A27" s="49">
        <v>20</v>
      </c>
      <c r="B27" s="49" t="s">
        <v>58</v>
      </c>
      <c r="C27" s="49" t="s">
        <v>122</v>
      </c>
      <c r="D27" s="49" t="s">
        <v>101</v>
      </c>
      <c r="E27" s="52">
        <v>42598</v>
      </c>
      <c r="F27" s="49" t="s">
        <v>82</v>
      </c>
      <c r="G27" s="52"/>
      <c r="H27" s="110"/>
      <c r="I27" s="110" t="s">
        <v>134</v>
      </c>
      <c r="J27" s="118">
        <v>358589.76000000047</v>
      </c>
    </row>
    <row r="28" spans="1:13" s="126" customFormat="1" ht="121.8" customHeight="1" x14ac:dyDescent="0.3">
      <c r="A28" s="49">
        <v>21</v>
      </c>
      <c r="B28" s="49" t="s">
        <v>58</v>
      </c>
      <c r="C28" s="49" t="s">
        <v>94</v>
      </c>
      <c r="D28" s="49" t="s">
        <v>102</v>
      </c>
      <c r="E28" s="52">
        <v>42598</v>
      </c>
      <c r="F28" s="49" t="s">
        <v>29</v>
      </c>
      <c r="G28" s="52">
        <v>42602</v>
      </c>
      <c r="H28" s="49" t="s">
        <v>137</v>
      </c>
      <c r="I28" s="49" t="s">
        <v>138</v>
      </c>
      <c r="J28" s="118">
        <v>239246.5</v>
      </c>
    </row>
    <row r="29" spans="1:13" s="126" customFormat="1" ht="72" customHeight="1" x14ac:dyDescent="0.3">
      <c r="A29" s="49">
        <v>22</v>
      </c>
      <c r="B29" s="49" t="s">
        <v>58</v>
      </c>
      <c r="C29" s="49" t="s">
        <v>123</v>
      </c>
      <c r="D29" s="49" t="s">
        <v>103</v>
      </c>
      <c r="E29" s="52">
        <v>42598</v>
      </c>
      <c r="F29" s="49" t="s">
        <v>82</v>
      </c>
      <c r="G29" s="52"/>
      <c r="H29" s="110"/>
      <c r="I29" s="110" t="s">
        <v>134</v>
      </c>
      <c r="J29" s="118">
        <v>552381.47</v>
      </c>
    </row>
    <row r="30" spans="1:13" s="126" customFormat="1" ht="57.6" customHeight="1" x14ac:dyDescent="0.3">
      <c r="A30" s="49">
        <v>23</v>
      </c>
      <c r="B30" s="49" t="s">
        <v>54</v>
      </c>
      <c r="C30" s="49" t="s">
        <v>31</v>
      </c>
      <c r="D30" s="49" t="s">
        <v>8</v>
      </c>
      <c r="E30" s="50"/>
      <c r="F30" s="51"/>
      <c r="G30" s="50"/>
      <c r="H30" s="51"/>
      <c r="I30" s="110" t="s">
        <v>139</v>
      </c>
      <c r="J30" s="118">
        <v>0</v>
      </c>
      <c r="K30" s="127"/>
      <c r="L30" s="127"/>
      <c r="M30" s="127"/>
    </row>
    <row r="31" spans="1:13" s="126" customFormat="1" ht="54.6" customHeight="1" x14ac:dyDescent="0.3">
      <c r="A31" s="49">
        <v>24</v>
      </c>
      <c r="B31" s="49" t="s">
        <v>54</v>
      </c>
      <c r="C31" s="49" t="s">
        <v>80</v>
      </c>
      <c r="D31" s="49" t="s">
        <v>8</v>
      </c>
      <c r="E31" s="50"/>
      <c r="F31" s="51"/>
      <c r="G31" s="50"/>
      <c r="H31" s="51"/>
      <c r="I31" s="110" t="s">
        <v>139</v>
      </c>
      <c r="J31" s="118">
        <v>0</v>
      </c>
    </row>
    <row r="32" spans="1:13" s="126" customFormat="1" ht="72" customHeight="1" x14ac:dyDescent="0.3">
      <c r="A32" s="49">
        <v>25</v>
      </c>
      <c r="B32" s="49" t="s">
        <v>54</v>
      </c>
      <c r="C32" s="49" t="s">
        <v>34</v>
      </c>
      <c r="D32" s="49" t="s">
        <v>55</v>
      </c>
      <c r="E32" s="52">
        <v>42592</v>
      </c>
      <c r="F32" s="49" t="s">
        <v>82</v>
      </c>
      <c r="G32" s="52"/>
      <c r="H32" s="110"/>
      <c r="I32" s="110" t="s">
        <v>134</v>
      </c>
      <c r="J32" s="118">
        <v>172172.34</v>
      </c>
    </row>
    <row r="33" spans="1:10" s="126" customFormat="1" ht="60.6" customHeight="1" x14ac:dyDescent="0.3">
      <c r="A33" s="49">
        <v>26</v>
      </c>
      <c r="B33" s="49" t="s">
        <v>54</v>
      </c>
      <c r="C33" s="49" t="s">
        <v>79</v>
      </c>
      <c r="D33" s="49" t="s">
        <v>8</v>
      </c>
      <c r="E33" s="50"/>
      <c r="F33" s="51"/>
      <c r="G33" s="50"/>
      <c r="H33" s="51"/>
      <c r="I33" s="110" t="s">
        <v>139</v>
      </c>
      <c r="J33" s="118">
        <v>0</v>
      </c>
    </row>
    <row r="34" spans="1:10" s="126" customFormat="1" ht="59.4" customHeight="1" x14ac:dyDescent="0.3">
      <c r="A34" s="49">
        <v>27</v>
      </c>
      <c r="B34" s="49" t="s">
        <v>54</v>
      </c>
      <c r="C34" s="49" t="s">
        <v>81</v>
      </c>
      <c r="D34" s="49" t="s">
        <v>8</v>
      </c>
      <c r="E34" s="50"/>
      <c r="F34" s="51"/>
      <c r="G34" s="50"/>
      <c r="H34" s="51"/>
      <c r="I34" s="110" t="s">
        <v>139</v>
      </c>
      <c r="J34" s="118">
        <v>0</v>
      </c>
    </row>
    <row r="35" spans="1:10" s="126" customFormat="1" ht="55.8" customHeight="1" x14ac:dyDescent="0.3">
      <c r="A35" s="49">
        <v>28</v>
      </c>
      <c r="B35" s="49" t="s">
        <v>54</v>
      </c>
      <c r="C35" s="49" t="s">
        <v>78</v>
      </c>
      <c r="D35" s="49" t="s">
        <v>8</v>
      </c>
      <c r="E35" s="50"/>
      <c r="F35" s="51"/>
      <c r="G35" s="50"/>
      <c r="H35" s="51"/>
      <c r="I35" s="110" t="s">
        <v>139</v>
      </c>
      <c r="J35" s="118">
        <v>0</v>
      </c>
    </row>
    <row r="36" spans="1:10" s="126" customFormat="1" ht="58.8" customHeight="1" x14ac:dyDescent="0.3">
      <c r="A36" s="49">
        <v>29</v>
      </c>
      <c r="B36" s="49" t="s">
        <v>54</v>
      </c>
      <c r="C36" s="49" t="s">
        <v>77</v>
      </c>
      <c r="D36" s="49" t="s">
        <v>8</v>
      </c>
      <c r="E36" s="50"/>
      <c r="F36" s="51"/>
      <c r="G36" s="50"/>
      <c r="H36" s="51"/>
      <c r="I36" s="110" t="s">
        <v>139</v>
      </c>
      <c r="J36" s="118">
        <v>0</v>
      </c>
    </row>
    <row r="37" spans="1:10" s="126" customFormat="1" ht="184.8" customHeight="1" x14ac:dyDescent="0.3">
      <c r="A37" s="49">
        <v>30</v>
      </c>
      <c r="B37" s="49" t="s">
        <v>54</v>
      </c>
      <c r="C37" s="49" t="s">
        <v>24</v>
      </c>
      <c r="D37" s="49" t="s">
        <v>56</v>
      </c>
      <c r="E37" s="52">
        <v>42592</v>
      </c>
      <c r="F37" s="49" t="s">
        <v>57</v>
      </c>
      <c r="G37" s="52">
        <v>42598</v>
      </c>
      <c r="H37" s="111" t="s">
        <v>147</v>
      </c>
      <c r="I37" s="110" t="s">
        <v>148</v>
      </c>
      <c r="J37" s="118">
        <v>1222601</v>
      </c>
    </row>
    <row r="38" spans="1:10" s="126" customFormat="1" ht="49.95" customHeight="1" x14ac:dyDescent="0.3">
      <c r="A38" s="49">
        <v>31</v>
      </c>
      <c r="B38" s="49" t="s">
        <v>54</v>
      </c>
      <c r="C38" s="49" t="s">
        <v>120</v>
      </c>
      <c r="D38" s="49" t="s">
        <v>8</v>
      </c>
      <c r="E38" s="50"/>
      <c r="F38" s="51"/>
      <c r="G38" s="50"/>
      <c r="H38" s="110"/>
      <c r="I38" s="110" t="s">
        <v>139</v>
      </c>
      <c r="J38" s="118">
        <v>0</v>
      </c>
    </row>
    <row r="39" spans="1:10" s="126" customFormat="1" ht="49.95" customHeight="1" x14ac:dyDescent="0.3">
      <c r="A39" s="49">
        <v>32</v>
      </c>
      <c r="B39" s="49" t="s">
        <v>54</v>
      </c>
      <c r="C39" s="49" t="s">
        <v>125</v>
      </c>
      <c r="D39" s="49" t="s">
        <v>8</v>
      </c>
      <c r="E39" s="50"/>
      <c r="F39" s="51"/>
      <c r="G39" s="50"/>
      <c r="H39" s="51"/>
      <c r="I39" s="110" t="s">
        <v>139</v>
      </c>
      <c r="J39" s="118">
        <v>0</v>
      </c>
    </row>
    <row r="40" spans="1:10" s="126" customFormat="1" ht="49.95" customHeight="1" x14ac:dyDescent="0.3">
      <c r="A40" s="49">
        <v>33</v>
      </c>
      <c r="B40" s="49" t="s">
        <v>7</v>
      </c>
      <c r="C40" s="49" t="s">
        <v>31</v>
      </c>
      <c r="D40" s="49" t="s">
        <v>8</v>
      </c>
      <c r="E40" s="50"/>
      <c r="F40" s="51"/>
      <c r="G40" s="50"/>
      <c r="H40" s="51"/>
      <c r="I40" s="110" t="s">
        <v>139</v>
      </c>
      <c r="J40" s="118">
        <v>0</v>
      </c>
    </row>
    <row r="41" spans="1:10" s="126" customFormat="1" ht="49.95" customHeight="1" x14ac:dyDescent="0.3">
      <c r="A41" s="49">
        <v>34</v>
      </c>
      <c r="B41" s="49" t="s">
        <v>7</v>
      </c>
      <c r="C41" s="49" t="s">
        <v>80</v>
      </c>
      <c r="D41" s="49" t="s">
        <v>8</v>
      </c>
      <c r="E41" s="50"/>
      <c r="F41" s="51"/>
      <c r="G41" s="50"/>
      <c r="H41" s="51"/>
      <c r="I41" s="110" t="s">
        <v>139</v>
      </c>
      <c r="J41" s="118">
        <v>0</v>
      </c>
    </row>
    <row r="42" spans="1:10" s="126" customFormat="1" ht="49.95" customHeight="1" x14ac:dyDescent="0.3">
      <c r="A42" s="49">
        <v>35</v>
      </c>
      <c r="B42" s="49" t="s">
        <v>7</v>
      </c>
      <c r="C42" s="49" t="s">
        <v>34</v>
      </c>
      <c r="D42" s="49" t="s">
        <v>8</v>
      </c>
      <c r="E42" s="50"/>
      <c r="F42" s="51"/>
      <c r="G42" s="50"/>
      <c r="H42" s="51"/>
      <c r="I42" s="110" t="s">
        <v>139</v>
      </c>
      <c r="J42" s="118">
        <v>0</v>
      </c>
    </row>
    <row r="43" spans="1:10" s="126" customFormat="1" ht="49.95" customHeight="1" x14ac:dyDescent="0.3">
      <c r="A43" s="49">
        <v>36</v>
      </c>
      <c r="B43" s="49" t="s">
        <v>7</v>
      </c>
      <c r="C43" s="49" t="s">
        <v>79</v>
      </c>
      <c r="D43" s="49" t="s">
        <v>8</v>
      </c>
      <c r="E43" s="50"/>
      <c r="F43" s="51"/>
      <c r="G43" s="50"/>
      <c r="H43" s="51"/>
      <c r="I43" s="110" t="s">
        <v>139</v>
      </c>
      <c r="J43" s="118">
        <v>0</v>
      </c>
    </row>
    <row r="44" spans="1:10" s="126" customFormat="1" ht="49.95" customHeight="1" x14ac:dyDescent="0.3">
      <c r="A44" s="49">
        <v>37</v>
      </c>
      <c r="B44" s="49" t="s">
        <v>7</v>
      </c>
      <c r="C44" s="49" t="s">
        <v>81</v>
      </c>
      <c r="D44" s="49" t="s">
        <v>8</v>
      </c>
      <c r="E44" s="50"/>
      <c r="F44" s="51"/>
      <c r="G44" s="50"/>
      <c r="H44" s="51"/>
      <c r="I44" s="110" t="s">
        <v>139</v>
      </c>
      <c r="J44" s="118">
        <v>0</v>
      </c>
    </row>
    <row r="45" spans="1:10" s="126" customFormat="1" ht="49.95" customHeight="1" x14ac:dyDescent="0.3">
      <c r="A45" s="49">
        <v>38</v>
      </c>
      <c r="B45" s="49" t="s">
        <v>7</v>
      </c>
      <c r="C45" s="49" t="s">
        <v>78</v>
      </c>
      <c r="D45" s="49" t="s">
        <v>8</v>
      </c>
      <c r="E45" s="50"/>
      <c r="F45" s="51"/>
      <c r="G45" s="50"/>
      <c r="H45" s="51"/>
      <c r="I45" s="110" t="s">
        <v>139</v>
      </c>
      <c r="J45" s="118">
        <v>0</v>
      </c>
    </row>
    <row r="46" spans="1:10" s="126" customFormat="1" ht="49.95" customHeight="1" x14ac:dyDescent="0.3">
      <c r="A46" s="49">
        <v>39</v>
      </c>
      <c r="B46" s="49" t="s">
        <v>7</v>
      </c>
      <c r="C46" s="49" t="s">
        <v>77</v>
      </c>
      <c r="D46" s="49" t="s">
        <v>8</v>
      </c>
      <c r="E46" s="50"/>
      <c r="F46" s="51"/>
      <c r="G46" s="50"/>
      <c r="H46" s="51"/>
      <c r="I46" s="110" t="s">
        <v>139</v>
      </c>
      <c r="J46" s="118">
        <v>0</v>
      </c>
    </row>
    <row r="47" spans="1:10" s="126" customFormat="1" ht="49.95" customHeight="1" x14ac:dyDescent="0.3">
      <c r="A47" s="49">
        <v>40</v>
      </c>
      <c r="B47" s="49" t="s">
        <v>7</v>
      </c>
      <c r="C47" s="49" t="s">
        <v>24</v>
      </c>
      <c r="D47" s="49" t="s">
        <v>8</v>
      </c>
      <c r="E47" s="50"/>
      <c r="F47" s="51"/>
      <c r="G47" s="50"/>
      <c r="H47" s="51"/>
      <c r="I47" s="110" t="s">
        <v>139</v>
      </c>
      <c r="J47" s="118">
        <v>0</v>
      </c>
    </row>
    <row r="48" spans="1:10" s="126" customFormat="1" ht="49.95" customHeight="1" x14ac:dyDescent="0.3">
      <c r="A48" s="49">
        <v>41</v>
      </c>
      <c r="B48" s="49" t="s">
        <v>7</v>
      </c>
      <c r="C48" s="49" t="s">
        <v>120</v>
      </c>
      <c r="D48" s="49" t="s">
        <v>8</v>
      </c>
      <c r="E48" s="50"/>
      <c r="F48" s="51"/>
      <c r="G48" s="50"/>
      <c r="H48" s="51"/>
      <c r="I48" s="110" t="s">
        <v>139</v>
      </c>
      <c r="J48" s="118">
        <v>0</v>
      </c>
    </row>
    <row r="49" spans="1:10" s="126" customFormat="1" ht="49.95" customHeight="1" x14ac:dyDescent="0.3">
      <c r="A49" s="49">
        <v>42</v>
      </c>
      <c r="B49" s="49" t="s">
        <v>7</v>
      </c>
      <c r="C49" s="49" t="s">
        <v>125</v>
      </c>
      <c r="D49" s="49" t="s">
        <v>8</v>
      </c>
      <c r="E49" s="50"/>
      <c r="F49" s="51"/>
      <c r="G49" s="50"/>
      <c r="H49" s="51"/>
      <c r="I49" s="110" t="s">
        <v>139</v>
      </c>
      <c r="J49" s="118">
        <v>0</v>
      </c>
    </row>
    <row r="50" spans="1:10" s="126" customFormat="1" ht="49.95" customHeight="1" x14ac:dyDescent="0.3">
      <c r="A50" s="49">
        <v>43</v>
      </c>
      <c r="B50" s="49" t="s">
        <v>7</v>
      </c>
      <c r="C50" s="49" t="s">
        <v>87</v>
      </c>
      <c r="D50" s="49" t="s">
        <v>8</v>
      </c>
      <c r="E50" s="50"/>
      <c r="F50" s="51"/>
      <c r="G50" s="50"/>
      <c r="H50" s="51"/>
      <c r="I50" s="110" t="s">
        <v>139</v>
      </c>
      <c r="J50" s="118">
        <v>0</v>
      </c>
    </row>
    <row r="51" spans="1:10" s="126" customFormat="1" ht="308.39999999999998" customHeight="1" x14ac:dyDescent="0.3">
      <c r="A51" s="49">
        <v>44</v>
      </c>
      <c r="B51" s="119" t="s">
        <v>49</v>
      </c>
      <c r="C51" s="49" t="s">
        <v>31</v>
      </c>
      <c r="D51" s="119" t="s">
        <v>108</v>
      </c>
      <c r="E51" s="120">
        <v>42593</v>
      </c>
      <c r="F51" s="119" t="s">
        <v>50</v>
      </c>
      <c r="G51" s="120">
        <v>42598</v>
      </c>
      <c r="H51" s="112" t="s">
        <v>164</v>
      </c>
      <c r="I51" s="49" t="s">
        <v>170</v>
      </c>
    </row>
    <row r="52" spans="1:10" s="126" customFormat="1" ht="270.60000000000002" customHeight="1" x14ac:dyDescent="0.3">
      <c r="A52" s="49">
        <v>45</v>
      </c>
      <c r="B52" s="119" t="s">
        <v>49</v>
      </c>
      <c r="C52" s="49" t="s">
        <v>80</v>
      </c>
      <c r="D52" s="119" t="s">
        <v>9</v>
      </c>
      <c r="E52" s="120">
        <v>42532</v>
      </c>
      <c r="F52" s="119" t="s">
        <v>47</v>
      </c>
      <c r="G52" s="120">
        <v>42598</v>
      </c>
      <c r="H52" s="112" t="s">
        <v>165</v>
      </c>
      <c r="I52" s="49" t="s">
        <v>171</v>
      </c>
    </row>
    <row r="53" spans="1:10" s="126" customFormat="1" ht="238.2" customHeight="1" x14ac:dyDescent="0.3">
      <c r="A53" s="49">
        <v>46</v>
      </c>
      <c r="B53" s="119" t="s">
        <v>49</v>
      </c>
      <c r="C53" s="49" t="s">
        <v>34</v>
      </c>
      <c r="D53" s="119" t="s">
        <v>10</v>
      </c>
      <c r="E53" s="120">
        <v>42593</v>
      </c>
      <c r="F53" s="119" t="s">
        <v>29</v>
      </c>
      <c r="G53" s="120">
        <v>42597</v>
      </c>
      <c r="H53" s="112" t="s">
        <v>209</v>
      </c>
      <c r="I53" s="49" t="s">
        <v>202</v>
      </c>
    </row>
    <row r="54" spans="1:10" s="126" customFormat="1" ht="138" customHeight="1" x14ac:dyDescent="0.3">
      <c r="A54" s="49">
        <v>47</v>
      </c>
      <c r="B54" s="119" t="s">
        <v>49</v>
      </c>
      <c r="C54" s="49" t="s">
        <v>79</v>
      </c>
      <c r="D54" s="119" t="s">
        <v>109</v>
      </c>
      <c r="E54" s="120"/>
      <c r="F54" s="49" t="s">
        <v>82</v>
      </c>
      <c r="G54" s="52"/>
      <c r="H54" s="110" t="s">
        <v>159</v>
      </c>
      <c r="I54" s="110" t="s">
        <v>172</v>
      </c>
    </row>
    <row r="55" spans="1:10" s="126" customFormat="1" ht="189" customHeight="1" x14ac:dyDescent="0.3">
      <c r="A55" s="49">
        <v>48</v>
      </c>
      <c r="B55" s="119" t="s">
        <v>49</v>
      </c>
      <c r="C55" s="49" t="s">
        <v>81</v>
      </c>
      <c r="D55" s="119" t="s">
        <v>11</v>
      </c>
      <c r="E55" s="120">
        <v>42593</v>
      </c>
      <c r="F55" s="119" t="s">
        <v>51</v>
      </c>
      <c r="G55" s="120">
        <v>42597</v>
      </c>
      <c r="H55" s="112" t="s">
        <v>173</v>
      </c>
      <c r="I55" s="49" t="s">
        <v>174</v>
      </c>
    </row>
    <row r="56" spans="1:10" s="126" customFormat="1" ht="156" customHeight="1" x14ac:dyDescent="0.3">
      <c r="A56" s="49">
        <v>49</v>
      </c>
      <c r="B56" s="119" t="s">
        <v>49</v>
      </c>
      <c r="C56" s="49" t="s">
        <v>78</v>
      </c>
      <c r="D56" s="119" t="s">
        <v>14</v>
      </c>
      <c r="E56" s="120">
        <v>42593</v>
      </c>
      <c r="F56" s="119" t="s">
        <v>40</v>
      </c>
      <c r="G56" s="120">
        <v>42599</v>
      </c>
      <c r="H56" s="112" t="s">
        <v>204</v>
      </c>
      <c r="I56" s="49" t="s">
        <v>203</v>
      </c>
    </row>
    <row r="57" spans="1:10" s="126" customFormat="1" ht="408.6" customHeight="1" x14ac:dyDescent="0.3">
      <c r="A57" s="49">
        <v>50</v>
      </c>
      <c r="B57" s="119" t="s">
        <v>49</v>
      </c>
      <c r="C57" s="49" t="s">
        <v>77</v>
      </c>
      <c r="D57" s="119" t="s">
        <v>15</v>
      </c>
      <c r="E57" s="120">
        <v>42593</v>
      </c>
      <c r="F57" s="119" t="s">
        <v>20</v>
      </c>
      <c r="G57" s="120">
        <v>42599</v>
      </c>
      <c r="H57" s="112" t="s">
        <v>176</v>
      </c>
      <c r="I57" s="49" t="s">
        <v>175</v>
      </c>
    </row>
    <row r="58" spans="1:10" s="126" customFormat="1" ht="249" customHeight="1" x14ac:dyDescent="0.3">
      <c r="A58" s="49">
        <v>51</v>
      </c>
      <c r="B58" s="119" t="s">
        <v>49</v>
      </c>
      <c r="C58" s="49" t="s">
        <v>24</v>
      </c>
      <c r="D58" s="119" t="s">
        <v>12</v>
      </c>
      <c r="E58" s="120">
        <v>42593</v>
      </c>
      <c r="F58" s="119" t="s">
        <v>52</v>
      </c>
      <c r="G58" s="120">
        <v>42598</v>
      </c>
      <c r="H58" s="112" t="s">
        <v>147</v>
      </c>
      <c r="I58" s="113" t="s">
        <v>177</v>
      </c>
    </row>
    <row r="59" spans="1:10" s="126" customFormat="1" ht="131.25" customHeight="1" x14ac:dyDescent="0.3">
      <c r="A59" s="49">
        <v>52</v>
      </c>
      <c r="B59" s="119" t="s">
        <v>49</v>
      </c>
      <c r="C59" s="49" t="s">
        <v>120</v>
      </c>
      <c r="D59" s="119" t="s">
        <v>16</v>
      </c>
      <c r="E59" s="120">
        <v>42594</v>
      </c>
      <c r="F59" s="119" t="s">
        <v>29</v>
      </c>
      <c r="G59" s="120">
        <v>42506</v>
      </c>
      <c r="H59" s="112" t="s">
        <v>160</v>
      </c>
      <c r="I59" s="49" t="s">
        <v>178</v>
      </c>
    </row>
    <row r="60" spans="1:10" s="126" customFormat="1" ht="131.25" customHeight="1" x14ac:dyDescent="0.3">
      <c r="A60" s="49">
        <v>53</v>
      </c>
      <c r="B60" s="119" t="s">
        <v>35</v>
      </c>
      <c r="C60" s="49" t="s">
        <v>31</v>
      </c>
      <c r="D60" s="119" t="s">
        <v>95</v>
      </c>
      <c r="E60" s="120">
        <v>42592</v>
      </c>
      <c r="F60" s="119" t="s">
        <v>29</v>
      </c>
      <c r="G60" s="120">
        <v>42598</v>
      </c>
      <c r="H60" s="112" t="s">
        <v>257</v>
      </c>
      <c r="I60" s="49" t="s">
        <v>258</v>
      </c>
      <c r="J60" s="126">
        <v>4486536.21</v>
      </c>
    </row>
    <row r="61" spans="1:10" s="126" customFormat="1" ht="70.05" customHeight="1" x14ac:dyDescent="0.3">
      <c r="A61" s="49">
        <v>54</v>
      </c>
      <c r="B61" s="49" t="s">
        <v>35</v>
      </c>
      <c r="C61" s="49" t="s">
        <v>80</v>
      </c>
      <c r="D61" s="49" t="s">
        <v>96</v>
      </c>
      <c r="E61" s="52">
        <v>42592</v>
      </c>
      <c r="F61" s="49" t="s">
        <v>82</v>
      </c>
      <c r="G61" s="52"/>
      <c r="H61" s="110"/>
      <c r="I61" s="110" t="s">
        <v>140</v>
      </c>
      <c r="J61" s="118">
        <v>0</v>
      </c>
    </row>
    <row r="62" spans="1:10" s="126" customFormat="1" ht="70.05" customHeight="1" x14ac:dyDescent="0.3">
      <c r="A62" s="49">
        <v>55</v>
      </c>
      <c r="B62" s="49" t="s">
        <v>35</v>
      </c>
      <c r="C62" s="49" t="s">
        <v>34</v>
      </c>
      <c r="D62" s="49" t="s">
        <v>111</v>
      </c>
      <c r="E62" s="52">
        <v>42592</v>
      </c>
      <c r="F62" s="49" t="s">
        <v>82</v>
      </c>
      <c r="G62" s="52"/>
      <c r="H62" s="110"/>
      <c r="I62" s="110" t="s">
        <v>140</v>
      </c>
      <c r="J62" s="118">
        <v>0</v>
      </c>
    </row>
    <row r="63" spans="1:10" s="126" customFormat="1" ht="70.05" customHeight="1" x14ac:dyDescent="0.3">
      <c r="A63" s="49">
        <v>56</v>
      </c>
      <c r="B63" s="49" t="s">
        <v>35</v>
      </c>
      <c r="C63" s="49" t="s">
        <v>79</v>
      </c>
      <c r="D63" s="49" t="s">
        <v>97</v>
      </c>
      <c r="E63" s="52">
        <v>42592</v>
      </c>
      <c r="F63" s="49" t="s">
        <v>82</v>
      </c>
      <c r="G63" s="52"/>
      <c r="H63" s="110"/>
      <c r="I63" s="110" t="s">
        <v>134</v>
      </c>
      <c r="J63" s="118">
        <v>217165.63000000035</v>
      </c>
    </row>
    <row r="64" spans="1:10" s="126" customFormat="1" ht="70.05" customHeight="1" x14ac:dyDescent="0.3">
      <c r="A64" s="49">
        <v>57</v>
      </c>
      <c r="B64" s="49" t="s">
        <v>35</v>
      </c>
      <c r="C64" s="49" t="s">
        <v>81</v>
      </c>
      <c r="D64" s="49" t="s">
        <v>60</v>
      </c>
      <c r="E64" s="52">
        <v>42592</v>
      </c>
      <c r="F64" s="49" t="s">
        <v>82</v>
      </c>
      <c r="G64" s="52"/>
      <c r="H64" s="110"/>
      <c r="I64" s="110" t="s">
        <v>140</v>
      </c>
      <c r="J64" s="118">
        <v>0</v>
      </c>
    </row>
    <row r="65" spans="1:10" s="126" customFormat="1" ht="114.6" customHeight="1" x14ac:dyDescent="0.3">
      <c r="A65" s="49">
        <v>58</v>
      </c>
      <c r="B65" s="49" t="s">
        <v>35</v>
      </c>
      <c r="C65" s="49" t="s">
        <v>78</v>
      </c>
      <c r="D65" s="49" t="s">
        <v>99</v>
      </c>
      <c r="E65" s="52">
        <v>42592</v>
      </c>
      <c r="F65" s="49" t="s">
        <v>40</v>
      </c>
      <c r="G65" s="52">
        <v>42597</v>
      </c>
      <c r="H65" s="49" t="s">
        <v>166</v>
      </c>
      <c r="I65" s="49" t="s">
        <v>141</v>
      </c>
      <c r="J65" s="118">
        <v>1296882.3900000001</v>
      </c>
    </row>
    <row r="66" spans="1:10" s="126" customFormat="1" ht="87.6" customHeight="1" x14ac:dyDescent="0.3">
      <c r="A66" s="49">
        <v>59</v>
      </c>
      <c r="B66" s="49" t="s">
        <v>35</v>
      </c>
      <c r="C66" s="49" t="s">
        <v>77</v>
      </c>
      <c r="D66" s="49" t="s">
        <v>98</v>
      </c>
      <c r="E66" s="52">
        <v>42592</v>
      </c>
      <c r="F66" s="49" t="s">
        <v>82</v>
      </c>
      <c r="G66" s="52"/>
      <c r="H66" s="110"/>
      <c r="I66" s="110" t="s">
        <v>140</v>
      </c>
      <c r="J66" s="118">
        <v>0</v>
      </c>
    </row>
    <row r="67" spans="1:10" s="126" customFormat="1" ht="69.599999999999994" customHeight="1" x14ac:dyDescent="0.3">
      <c r="A67" s="49">
        <v>60</v>
      </c>
      <c r="B67" s="49" t="s">
        <v>35</v>
      </c>
      <c r="C67" s="49" t="s">
        <v>24</v>
      </c>
      <c r="D67" s="49" t="s">
        <v>100</v>
      </c>
      <c r="E67" s="52">
        <v>42592</v>
      </c>
      <c r="F67" s="49" t="s">
        <v>82</v>
      </c>
      <c r="G67" s="52"/>
      <c r="H67" s="110"/>
      <c r="I67" s="110" t="s">
        <v>140</v>
      </c>
      <c r="J67" s="118">
        <v>0</v>
      </c>
    </row>
    <row r="68" spans="1:10" s="126" customFormat="1" ht="94.2" customHeight="1" x14ac:dyDescent="0.3">
      <c r="A68" s="49">
        <v>61</v>
      </c>
      <c r="B68" s="49" t="s">
        <v>35</v>
      </c>
      <c r="C68" s="49" t="s">
        <v>120</v>
      </c>
      <c r="D68" s="49" t="s">
        <v>113</v>
      </c>
      <c r="E68" s="52">
        <v>42592</v>
      </c>
      <c r="F68" s="49" t="s">
        <v>36</v>
      </c>
      <c r="G68" s="52">
        <v>42598</v>
      </c>
      <c r="H68" s="111" t="s">
        <v>37</v>
      </c>
      <c r="I68" s="49" t="s">
        <v>179</v>
      </c>
      <c r="J68" s="118">
        <v>7250</v>
      </c>
    </row>
    <row r="69" spans="1:10" s="126" customFormat="1" ht="101.4" customHeight="1" x14ac:dyDescent="0.3">
      <c r="A69" s="49">
        <v>62</v>
      </c>
      <c r="B69" s="49" t="s">
        <v>35</v>
      </c>
      <c r="C69" s="49" t="s">
        <v>85</v>
      </c>
      <c r="D69" s="49" t="s">
        <v>115</v>
      </c>
      <c r="E69" s="52">
        <v>42592</v>
      </c>
      <c r="F69" s="49" t="s">
        <v>38</v>
      </c>
      <c r="G69" s="52">
        <v>42597</v>
      </c>
      <c r="H69" s="111" t="s">
        <v>180</v>
      </c>
      <c r="I69" s="49" t="s">
        <v>181</v>
      </c>
      <c r="J69" s="118">
        <v>35172.129999999888</v>
      </c>
    </row>
    <row r="70" spans="1:10" s="126" customFormat="1" ht="102" customHeight="1" x14ac:dyDescent="0.3">
      <c r="A70" s="49">
        <v>63</v>
      </c>
      <c r="B70" s="49" t="s">
        <v>35</v>
      </c>
      <c r="C70" s="49" t="s">
        <v>127</v>
      </c>
      <c r="D70" s="49" t="s">
        <v>116</v>
      </c>
      <c r="E70" s="52">
        <v>42592</v>
      </c>
      <c r="F70" s="49" t="s">
        <v>39</v>
      </c>
      <c r="G70" s="52">
        <v>42595</v>
      </c>
      <c r="H70" s="111" t="s">
        <v>182</v>
      </c>
      <c r="I70" s="49" t="s">
        <v>183</v>
      </c>
      <c r="J70" s="118">
        <v>1829494.9100000001</v>
      </c>
    </row>
    <row r="71" spans="1:10" s="126" customFormat="1" ht="62.4" customHeight="1" x14ac:dyDescent="0.3">
      <c r="A71" s="49">
        <v>64</v>
      </c>
      <c r="B71" s="49" t="s">
        <v>35</v>
      </c>
      <c r="C71" s="49" t="s">
        <v>86</v>
      </c>
      <c r="D71" s="49" t="s">
        <v>8</v>
      </c>
      <c r="E71" s="50"/>
      <c r="F71" s="51"/>
      <c r="G71" s="50"/>
      <c r="H71" s="51"/>
      <c r="I71" s="110" t="s">
        <v>139</v>
      </c>
      <c r="J71" s="118">
        <v>0</v>
      </c>
    </row>
    <row r="72" spans="1:10" s="126" customFormat="1" ht="59.4" customHeight="1" x14ac:dyDescent="0.3">
      <c r="A72" s="49">
        <v>65</v>
      </c>
      <c r="B72" s="49" t="s">
        <v>17</v>
      </c>
      <c r="C72" s="49" t="s">
        <v>31</v>
      </c>
      <c r="D72" s="49" t="s">
        <v>95</v>
      </c>
      <c r="E72" s="52">
        <v>42593</v>
      </c>
      <c r="F72" s="49" t="s">
        <v>18</v>
      </c>
      <c r="G72" s="52">
        <v>42597</v>
      </c>
      <c r="H72" s="114" t="s">
        <v>184</v>
      </c>
      <c r="I72" s="110" t="s">
        <v>129</v>
      </c>
      <c r="J72" s="118">
        <v>1874605.72</v>
      </c>
    </row>
    <row r="73" spans="1:10" s="126" customFormat="1" ht="70.05" customHeight="1" x14ac:dyDescent="0.3">
      <c r="A73" s="49">
        <v>66</v>
      </c>
      <c r="B73" s="49" t="s">
        <v>17</v>
      </c>
      <c r="C73" s="49" t="s">
        <v>80</v>
      </c>
      <c r="D73" s="49" t="s">
        <v>96</v>
      </c>
      <c r="E73" s="52">
        <v>42592</v>
      </c>
      <c r="F73" s="49" t="s">
        <v>47</v>
      </c>
      <c r="G73" s="52">
        <v>42598</v>
      </c>
      <c r="H73" s="114" t="s">
        <v>259</v>
      </c>
      <c r="I73" s="110" t="s">
        <v>260</v>
      </c>
      <c r="J73" s="118">
        <v>362414.70999999985</v>
      </c>
    </row>
    <row r="74" spans="1:10" s="126" customFormat="1" ht="70.05" customHeight="1" x14ac:dyDescent="0.3">
      <c r="A74" s="49">
        <v>67</v>
      </c>
      <c r="B74" s="49" t="s">
        <v>17</v>
      </c>
      <c r="C74" s="49" t="s">
        <v>34</v>
      </c>
      <c r="D74" s="49" t="s">
        <v>111</v>
      </c>
      <c r="E74" s="52">
        <v>42592</v>
      </c>
      <c r="F74" s="49" t="s">
        <v>82</v>
      </c>
      <c r="G74" s="49"/>
      <c r="H74" s="49" t="s">
        <v>82</v>
      </c>
      <c r="I74" s="110" t="s">
        <v>140</v>
      </c>
      <c r="J74" s="118">
        <v>0</v>
      </c>
    </row>
    <row r="75" spans="1:10" s="126" customFormat="1" ht="70.05" customHeight="1" x14ac:dyDescent="0.3">
      <c r="A75" s="49">
        <v>68</v>
      </c>
      <c r="B75" s="49" t="s">
        <v>17</v>
      </c>
      <c r="C75" s="49" t="s">
        <v>79</v>
      </c>
      <c r="D75" s="49" t="s">
        <v>97</v>
      </c>
      <c r="E75" s="52">
        <v>42592</v>
      </c>
      <c r="F75" s="49" t="s">
        <v>82</v>
      </c>
      <c r="G75" s="49"/>
      <c r="H75" s="49" t="s">
        <v>82</v>
      </c>
      <c r="I75" s="110" t="s">
        <v>134</v>
      </c>
      <c r="J75" s="118">
        <v>7638702.5683000004</v>
      </c>
    </row>
    <row r="76" spans="1:10" s="128" customFormat="1" ht="70.05" customHeight="1" x14ac:dyDescent="0.3">
      <c r="A76" s="49">
        <v>69</v>
      </c>
      <c r="B76" s="49" t="s">
        <v>17</v>
      </c>
      <c r="C76" s="49" t="s">
        <v>81</v>
      </c>
      <c r="D76" s="49" t="s">
        <v>60</v>
      </c>
      <c r="E76" s="52">
        <v>42592</v>
      </c>
      <c r="F76" s="49" t="s">
        <v>261</v>
      </c>
      <c r="G76" s="49" t="s">
        <v>262</v>
      </c>
      <c r="H76" s="49" t="s">
        <v>264</v>
      </c>
      <c r="I76" s="110" t="s">
        <v>263</v>
      </c>
      <c r="J76" s="121">
        <v>6676645.3999999994</v>
      </c>
    </row>
    <row r="77" spans="1:10" s="126" customFormat="1" ht="111" customHeight="1" x14ac:dyDescent="0.3">
      <c r="A77" s="49">
        <v>70</v>
      </c>
      <c r="B77" s="49" t="s">
        <v>17</v>
      </c>
      <c r="C77" s="49" t="s">
        <v>77</v>
      </c>
      <c r="D77" s="49" t="s">
        <v>98</v>
      </c>
      <c r="E77" s="52">
        <v>42592</v>
      </c>
      <c r="F77" s="49" t="s">
        <v>20</v>
      </c>
      <c r="G77" s="52">
        <v>42598</v>
      </c>
      <c r="H77" s="114" t="s">
        <v>185</v>
      </c>
      <c r="I77" s="110" t="s">
        <v>186</v>
      </c>
      <c r="J77" s="118">
        <v>8195943.0199999996</v>
      </c>
    </row>
    <row r="78" spans="1:10" s="126" customFormat="1" ht="193.8" customHeight="1" x14ac:dyDescent="0.3">
      <c r="A78" s="49">
        <v>71</v>
      </c>
      <c r="B78" s="49" t="s">
        <v>17</v>
      </c>
      <c r="C78" s="49" t="s">
        <v>24</v>
      </c>
      <c r="D78" s="49" t="s">
        <v>100</v>
      </c>
      <c r="E78" s="52">
        <v>42592</v>
      </c>
      <c r="F78" s="49" t="s">
        <v>21</v>
      </c>
      <c r="G78" s="52">
        <v>42594</v>
      </c>
      <c r="H78" s="111" t="s">
        <v>147</v>
      </c>
      <c r="I78" s="49" t="s">
        <v>149</v>
      </c>
      <c r="J78" s="118">
        <v>219572.16999999993</v>
      </c>
    </row>
    <row r="79" spans="1:10" s="126" customFormat="1" ht="90" customHeight="1" x14ac:dyDescent="0.3">
      <c r="A79" s="49">
        <v>72</v>
      </c>
      <c r="B79" s="49" t="s">
        <v>17</v>
      </c>
      <c r="C79" s="49" t="s">
        <v>120</v>
      </c>
      <c r="D79" s="49" t="s">
        <v>113</v>
      </c>
      <c r="E79" s="52">
        <v>42593</v>
      </c>
      <c r="F79" s="49" t="s">
        <v>16</v>
      </c>
      <c r="G79" s="52">
        <v>42598</v>
      </c>
      <c r="H79" s="114" t="s">
        <v>156</v>
      </c>
      <c r="I79" s="110" t="s">
        <v>187</v>
      </c>
      <c r="J79" s="118">
        <v>296418.49</v>
      </c>
    </row>
    <row r="80" spans="1:10" s="126" customFormat="1" ht="79.2" customHeight="1" x14ac:dyDescent="0.3">
      <c r="A80" s="49">
        <v>73</v>
      </c>
      <c r="B80" s="49" t="s">
        <v>17</v>
      </c>
      <c r="C80" s="49" t="s">
        <v>119</v>
      </c>
      <c r="D80" s="49" t="s">
        <v>112</v>
      </c>
      <c r="E80" s="52">
        <v>42593</v>
      </c>
      <c r="F80" s="49" t="s">
        <v>19</v>
      </c>
      <c r="G80" s="52">
        <v>42594</v>
      </c>
      <c r="H80" s="114" t="s">
        <v>188</v>
      </c>
      <c r="I80" s="110" t="s">
        <v>157</v>
      </c>
      <c r="J80" s="118">
        <v>4515283.05</v>
      </c>
    </row>
    <row r="81" spans="1:10" s="126" customFormat="1" ht="108" customHeight="1" x14ac:dyDescent="0.3">
      <c r="A81" s="49">
        <v>74</v>
      </c>
      <c r="B81" s="49" t="s">
        <v>17</v>
      </c>
      <c r="C81" s="49" t="s">
        <v>121</v>
      </c>
      <c r="D81" s="49" t="s">
        <v>114</v>
      </c>
      <c r="E81" s="52">
        <v>42593</v>
      </c>
      <c r="F81" s="49" t="s">
        <v>22</v>
      </c>
      <c r="G81" s="52">
        <v>42599</v>
      </c>
      <c r="H81" s="114" t="s">
        <v>210</v>
      </c>
      <c r="I81" s="110" t="s">
        <v>189</v>
      </c>
      <c r="J81" s="118">
        <v>2903487.11</v>
      </c>
    </row>
    <row r="82" spans="1:10" s="126" customFormat="1" ht="84" customHeight="1" x14ac:dyDescent="0.3">
      <c r="A82" s="49">
        <v>75</v>
      </c>
      <c r="B82" s="49" t="s">
        <v>65</v>
      </c>
      <c r="C82" s="49" t="s">
        <v>31</v>
      </c>
      <c r="D82" s="49" t="s">
        <v>95</v>
      </c>
      <c r="E82" s="52">
        <v>42593</v>
      </c>
      <c r="F82" s="49" t="s">
        <v>69</v>
      </c>
      <c r="G82" s="52">
        <v>42598</v>
      </c>
      <c r="H82" s="111" t="s">
        <v>70</v>
      </c>
      <c r="I82" s="110" t="s">
        <v>190</v>
      </c>
      <c r="J82" s="118">
        <v>1754883.11</v>
      </c>
    </row>
    <row r="83" spans="1:10" s="126" customFormat="1" ht="84.6" customHeight="1" x14ac:dyDescent="0.3">
      <c r="A83" s="49">
        <v>76</v>
      </c>
      <c r="B83" s="49" t="s">
        <v>65</v>
      </c>
      <c r="C83" s="49" t="s">
        <v>80</v>
      </c>
      <c r="D83" s="49" t="s">
        <v>96</v>
      </c>
      <c r="E83" s="52">
        <v>42592</v>
      </c>
      <c r="F83" s="49" t="s">
        <v>47</v>
      </c>
      <c r="G83" s="52">
        <v>42598</v>
      </c>
      <c r="H83" s="111" t="s">
        <v>66</v>
      </c>
      <c r="I83" s="110" t="s">
        <v>158</v>
      </c>
      <c r="J83" s="118">
        <v>5644120.209999999</v>
      </c>
    </row>
    <row r="84" spans="1:10" s="126" customFormat="1" ht="75.599999999999994" customHeight="1" x14ac:dyDescent="0.3">
      <c r="A84" s="49">
        <v>77</v>
      </c>
      <c r="B84" s="49" t="s">
        <v>65</v>
      </c>
      <c r="C84" s="49" t="s">
        <v>34</v>
      </c>
      <c r="D84" s="49" t="s">
        <v>111</v>
      </c>
      <c r="E84" s="52">
        <v>42592</v>
      </c>
      <c r="F84" s="49" t="s">
        <v>82</v>
      </c>
      <c r="G84" s="52"/>
      <c r="H84" s="110"/>
      <c r="I84" s="110" t="s">
        <v>134</v>
      </c>
      <c r="J84" s="118">
        <v>1217122.8899999997</v>
      </c>
    </row>
    <row r="85" spans="1:10" s="126" customFormat="1" ht="76.8" customHeight="1" x14ac:dyDescent="0.3">
      <c r="A85" s="49">
        <v>78</v>
      </c>
      <c r="B85" s="49" t="s">
        <v>65</v>
      </c>
      <c r="C85" s="49" t="s">
        <v>79</v>
      </c>
      <c r="D85" s="49" t="s">
        <v>97</v>
      </c>
      <c r="E85" s="52">
        <v>42592</v>
      </c>
      <c r="F85" s="49" t="s">
        <v>82</v>
      </c>
      <c r="G85" s="52"/>
      <c r="H85" s="110"/>
      <c r="I85" s="110" t="s">
        <v>134</v>
      </c>
      <c r="J85" s="118">
        <v>2033884.21</v>
      </c>
    </row>
    <row r="86" spans="1:10" s="126" customFormat="1" ht="81" customHeight="1" x14ac:dyDescent="0.3">
      <c r="A86" s="49">
        <v>79</v>
      </c>
      <c r="B86" s="49" t="s">
        <v>65</v>
      </c>
      <c r="C86" s="49" t="s">
        <v>81</v>
      </c>
      <c r="D86" s="49" t="s">
        <v>60</v>
      </c>
      <c r="E86" s="52">
        <v>42592</v>
      </c>
      <c r="F86" s="49" t="s">
        <v>267</v>
      </c>
      <c r="G86" s="52" t="s">
        <v>266</v>
      </c>
      <c r="H86" s="114" t="s">
        <v>268</v>
      </c>
      <c r="I86" s="110" t="s">
        <v>265</v>
      </c>
      <c r="J86" s="118">
        <v>1064503.1000000003</v>
      </c>
    </row>
    <row r="87" spans="1:10" s="126" customFormat="1" ht="66.599999999999994" customHeight="1" x14ac:dyDescent="0.3">
      <c r="A87" s="49">
        <v>80</v>
      </c>
      <c r="B87" s="49" t="s">
        <v>65</v>
      </c>
      <c r="C87" s="49" t="s">
        <v>78</v>
      </c>
      <c r="D87" s="49" t="s">
        <v>99</v>
      </c>
      <c r="E87" s="52">
        <v>42592</v>
      </c>
      <c r="F87" s="49" t="s">
        <v>82</v>
      </c>
      <c r="G87" s="52"/>
      <c r="H87" s="110"/>
      <c r="I87" s="110" t="s">
        <v>140</v>
      </c>
      <c r="J87" s="118">
        <v>0</v>
      </c>
    </row>
    <row r="88" spans="1:10" s="126" customFormat="1" ht="93" customHeight="1" x14ac:dyDescent="0.3">
      <c r="A88" s="49">
        <v>81</v>
      </c>
      <c r="B88" s="49" t="s">
        <v>65</v>
      </c>
      <c r="C88" s="49" t="s">
        <v>77</v>
      </c>
      <c r="D88" s="49" t="s">
        <v>98</v>
      </c>
      <c r="E88" s="52">
        <v>42592</v>
      </c>
      <c r="F88" s="49" t="s">
        <v>20</v>
      </c>
      <c r="G88" s="52">
        <v>42598</v>
      </c>
      <c r="H88" s="111" t="s">
        <v>67</v>
      </c>
      <c r="I88" s="110" t="s">
        <v>130</v>
      </c>
      <c r="J88" s="118">
        <v>82398.830000000075</v>
      </c>
    </row>
    <row r="89" spans="1:10" s="126" customFormat="1" ht="192.6" customHeight="1" x14ac:dyDescent="0.3">
      <c r="A89" s="49">
        <v>82</v>
      </c>
      <c r="B89" s="49" t="s">
        <v>65</v>
      </c>
      <c r="C89" s="49" t="s">
        <v>24</v>
      </c>
      <c r="D89" s="49" t="s">
        <v>100</v>
      </c>
      <c r="E89" s="52">
        <v>42593</v>
      </c>
      <c r="F89" s="49" t="s">
        <v>13</v>
      </c>
      <c r="G89" s="52">
        <v>42598</v>
      </c>
      <c r="H89" s="115" t="s">
        <v>147</v>
      </c>
      <c r="I89" s="110" t="s">
        <v>150</v>
      </c>
      <c r="J89" s="118">
        <v>11876.069999999891</v>
      </c>
    </row>
    <row r="90" spans="1:10" s="126" customFormat="1" ht="96.6" customHeight="1" x14ac:dyDescent="0.3">
      <c r="A90" s="49">
        <v>83</v>
      </c>
      <c r="B90" s="49" t="s">
        <v>65</v>
      </c>
      <c r="C90" s="49" t="s">
        <v>120</v>
      </c>
      <c r="D90" s="49" t="s">
        <v>113</v>
      </c>
      <c r="E90" s="52">
        <v>42593</v>
      </c>
      <c r="F90" s="49" t="s">
        <v>36</v>
      </c>
      <c r="G90" s="52">
        <v>42598</v>
      </c>
      <c r="H90" s="111" t="s">
        <v>68</v>
      </c>
      <c r="I90" s="110" t="s">
        <v>191</v>
      </c>
      <c r="J90" s="118">
        <v>215499.64</v>
      </c>
    </row>
    <row r="91" spans="1:10" s="126" customFormat="1" ht="256.8" customHeight="1" x14ac:dyDescent="0.3">
      <c r="A91" s="49">
        <v>84</v>
      </c>
      <c r="B91" s="49" t="s">
        <v>26</v>
      </c>
      <c r="C91" s="49" t="s">
        <v>31</v>
      </c>
      <c r="D91" s="49" t="s">
        <v>32</v>
      </c>
      <c r="E91" s="52">
        <v>42593</v>
      </c>
      <c r="F91" s="49" t="s">
        <v>33</v>
      </c>
      <c r="G91" s="52">
        <v>42598</v>
      </c>
      <c r="H91" s="49" t="s">
        <v>192</v>
      </c>
      <c r="I91" s="49" t="s">
        <v>193</v>
      </c>
      <c r="J91" s="118">
        <v>0</v>
      </c>
    </row>
    <row r="92" spans="1:10" s="126" customFormat="1" ht="58.8" customHeight="1" x14ac:dyDescent="0.3">
      <c r="A92" s="49">
        <v>85</v>
      </c>
      <c r="B92" s="49" t="s">
        <v>26</v>
      </c>
      <c r="C92" s="49" t="s">
        <v>80</v>
      </c>
      <c r="D92" s="49" t="s">
        <v>8</v>
      </c>
      <c r="E92" s="50"/>
      <c r="F92" s="51"/>
      <c r="G92" s="50"/>
      <c r="H92" s="51"/>
      <c r="I92" s="110" t="s">
        <v>139</v>
      </c>
      <c r="J92" s="118">
        <v>0</v>
      </c>
    </row>
    <row r="93" spans="1:10" s="126" customFormat="1" ht="169.5" customHeight="1" x14ac:dyDescent="0.3">
      <c r="A93" s="49">
        <v>86</v>
      </c>
      <c r="B93" s="49" t="s">
        <v>26</v>
      </c>
      <c r="C93" s="49" t="s">
        <v>34</v>
      </c>
      <c r="D93" s="49" t="s">
        <v>10</v>
      </c>
      <c r="E93" s="52">
        <v>42593</v>
      </c>
      <c r="F93" s="49" t="s">
        <v>29</v>
      </c>
      <c r="G93" s="52">
        <v>42600</v>
      </c>
      <c r="H93" s="49" t="s">
        <v>194</v>
      </c>
      <c r="I93" s="49" t="s">
        <v>195</v>
      </c>
      <c r="J93" s="118">
        <v>0</v>
      </c>
    </row>
    <row r="94" spans="1:10" s="126" customFormat="1" ht="62.4" customHeight="1" x14ac:dyDescent="0.3">
      <c r="A94" s="49">
        <v>87</v>
      </c>
      <c r="B94" s="49" t="s">
        <v>26</v>
      </c>
      <c r="C94" s="49" t="s">
        <v>79</v>
      </c>
      <c r="D94" s="49" t="s">
        <v>8</v>
      </c>
      <c r="E94" s="50"/>
      <c r="F94" s="51"/>
      <c r="G94" s="50"/>
      <c r="H94" s="51"/>
      <c r="I94" s="110" t="s">
        <v>139</v>
      </c>
      <c r="J94" s="118">
        <v>0</v>
      </c>
    </row>
    <row r="95" spans="1:10" s="126" customFormat="1" ht="67.8" customHeight="1" x14ac:dyDescent="0.3">
      <c r="A95" s="49">
        <v>88</v>
      </c>
      <c r="B95" s="49" t="s">
        <v>26</v>
      </c>
      <c r="C95" s="49" t="s">
        <v>81</v>
      </c>
      <c r="D95" s="49" t="s">
        <v>8</v>
      </c>
      <c r="E95" s="50"/>
      <c r="F95" s="51"/>
      <c r="G95" s="50"/>
      <c r="H95" s="51"/>
      <c r="I95" s="110" t="s">
        <v>139</v>
      </c>
      <c r="J95" s="118">
        <v>0</v>
      </c>
    </row>
    <row r="96" spans="1:10" s="129" customFormat="1" ht="69.599999999999994" customHeight="1" x14ac:dyDescent="0.3">
      <c r="A96" s="49">
        <v>89</v>
      </c>
      <c r="B96" s="49" t="s">
        <v>26</v>
      </c>
      <c r="C96" s="49" t="s">
        <v>78</v>
      </c>
      <c r="D96" s="49" t="s">
        <v>14</v>
      </c>
      <c r="E96" s="52">
        <v>42593</v>
      </c>
      <c r="F96" s="49" t="s">
        <v>40</v>
      </c>
      <c r="G96" s="52">
        <v>42598</v>
      </c>
      <c r="H96" s="49" t="s">
        <v>269</v>
      </c>
      <c r="I96" s="110" t="s">
        <v>270</v>
      </c>
      <c r="J96" s="118">
        <v>4984.9900000011548</v>
      </c>
    </row>
    <row r="97" spans="1:10" s="126" customFormat="1" ht="70.2" customHeight="1" x14ac:dyDescent="0.3">
      <c r="A97" s="49">
        <v>90</v>
      </c>
      <c r="B97" s="49" t="s">
        <v>26</v>
      </c>
      <c r="C97" s="49" t="s">
        <v>77</v>
      </c>
      <c r="D97" s="49" t="s">
        <v>8</v>
      </c>
      <c r="E97" s="50"/>
      <c r="F97" s="51"/>
      <c r="G97" s="50"/>
      <c r="H97" s="51"/>
      <c r="I97" s="110" t="s">
        <v>139</v>
      </c>
      <c r="J97" s="118">
        <v>0</v>
      </c>
    </row>
    <row r="98" spans="1:10" s="126" customFormat="1" ht="192" customHeight="1" x14ac:dyDescent="0.3">
      <c r="A98" s="49">
        <v>91</v>
      </c>
      <c r="B98" s="49" t="s">
        <v>26</v>
      </c>
      <c r="C98" s="49" t="s">
        <v>24</v>
      </c>
      <c r="D98" s="49" t="s">
        <v>30</v>
      </c>
      <c r="E98" s="52">
        <v>42593</v>
      </c>
      <c r="F98" s="49" t="s">
        <v>13</v>
      </c>
      <c r="G98" s="52">
        <v>42598</v>
      </c>
      <c r="H98" s="111" t="s">
        <v>147</v>
      </c>
      <c r="I98" s="110" t="s">
        <v>151</v>
      </c>
      <c r="J98" s="118">
        <v>1007892.5300000007</v>
      </c>
    </row>
    <row r="99" spans="1:10" s="126" customFormat="1" ht="97.2" customHeight="1" x14ac:dyDescent="0.3">
      <c r="A99" s="49">
        <v>92</v>
      </c>
      <c r="B99" s="49" t="s">
        <v>26</v>
      </c>
      <c r="C99" s="49" t="s">
        <v>120</v>
      </c>
      <c r="D99" s="49" t="s">
        <v>16</v>
      </c>
      <c r="E99" s="52">
        <v>42593</v>
      </c>
      <c r="F99" s="49" t="s">
        <v>82</v>
      </c>
      <c r="G99" s="52"/>
      <c r="H99" s="111"/>
      <c r="I99" s="110" t="s">
        <v>256</v>
      </c>
      <c r="J99" s="118">
        <v>0</v>
      </c>
    </row>
    <row r="100" spans="1:10" s="126" customFormat="1" ht="160.80000000000001" customHeight="1" x14ac:dyDescent="0.3">
      <c r="A100" s="49">
        <v>93</v>
      </c>
      <c r="B100" s="49" t="s">
        <v>26</v>
      </c>
      <c r="C100" s="49" t="s">
        <v>27</v>
      </c>
      <c r="D100" s="49" t="s">
        <v>28</v>
      </c>
      <c r="E100" s="52">
        <v>42593</v>
      </c>
      <c r="F100" s="49" t="s">
        <v>29</v>
      </c>
      <c r="G100" s="52">
        <v>42595</v>
      </c>
      <c r="H100" s="111" t="s">
        <v>154</v>
      </c>
      <c r="I100" s="110" t="s">
        <v>196</v>
      </c>
      <c r="J100" s="118">
        <v>445.79000000000815</v>
      </c>
    </row>
    <row r="101" spans="1:10" s="126" customFormat="1" ht="70.05" customHeight="1" x14ac:dyDescent="0.3">
      <c r="A101" s="49">
        <v>94</v>
      </c>
      <c r="B101" s="49" t="s">
        <v>25</v>
      </c>
      <c r="C101" s="49" t="s">
        <v>31</v>
      </c>
      <c r="D101" s="49" t="s">
        <v>95</v>
      </c>
      <c r="E101" s="52">
        <v>42593</v>
      </c>
      <c r="F101" s="49" t="s">
        <v>82</v>
      </c>
      <c r="G101" s="52"/>
      <c r="H101" s="110"/>
      <c r="I101" s="110" t="s">
        <v>140</v>
      </c>
      <c r="J101" s="118">
        <v>0</v>
      </c>
    </row>
    <row r="102" spans="1:10" s="126" customFormat="1" ht="70.05" customHeight="1" x14ac:dyDescent="0.3">
      <c r="A102" s="49">
        <v>95</v>
      </c>
      <c r="B102" s="49" t="s">
        <v>25</v>
      </c>
      <c r="C102" s="49" t="s">
        <v>80</v>
      </c>
      <c r="D102" s="49" t="s">
        <v>96</v>
      </c>
      <c r="E102" s="52">
        <v>42592</v>
      </c>
      <c r="F102" s="49" t="s">
        <v>82</v>
      </c>
      <c r="G102" s="52"/>
      <c r="H102" s="110"/>
      <c r="I102" s="110" t="s">
        <v>140</v>
      </c>
      <c r="J102" s="118">
        <v>0</v>
      </c>
    </row>
    <row r="103" spans="1:10" s="126" customFormat="1" ht="70.05" customHeight="1" x14ac:dyDescent="0.3">
      <c r="A103" s="49">
        <v>96</v>
      </c>
      <c r="B103" s="49" t="s">
        <v>25</v>
      </c>
      <c r="C103" s="49" t="s">
        <v>34</v>
      </c>
      <c r="D103" s="49" t="s">
        <v>111</v>
      </c>
      <c r="E103" s="52">
        <v>42592</v>
      </c>
      <c r="F103" s="49" t="s">
        <v>82</v>
      </c>
      <c r="G103" s="52"/>
      <c r="H103" s="110"/>
      <c r="I103" s="110" t="s">
        <v>140</v>
      </c>
      <c r="J103" s="118">
        <v>0</v>
      </c>
    </row>
    <row r="104" spans="1:10" s="126" customFormat="1" ht="70.05" customHeight="1" x14ac:dyDescent="0.3">
      <c r="A104" s="49">
        <v>97</v>
      </c>
      <c r="B104" s="49" t="s">
        <v>25</v>
      </c>
      <c r="C104" s="49" t="s">
        <v>79</v>
      </c>
      <c r="D104" s="49" t="s">
        <v>97</v>
      </c>
      <c r="E104" s="52">
        <v>42592</v>
      </c>
      <c r="F104" s="49" t="s">
        <v>82</v>
      </c>
      <c r="G104" s="52"/>
      <c r="H104" s="110"/>
      <c r="I104" s="110" t="s">
        <v>140</v>
      </c>
      <c r="J104" s="118">
        <v>0</v>
      </c>
    </row>
    <row r="105" spans="1:10" s="126" customFormat="1" ht="70.05" customHeight="1" x14ac:dyDescent="0.3">
      <c r="A105" s="49">
        <v>98</v>
      </c>
      <c r="B105" s="49" t="s">
        <v>25</v>
      </c>
      <c r="C105" s="49" t="s">
        <v>81</v>
      </c>
      <c r="D105" s="49" t="s">
        <v>60</v>
      </c>
      <c r="E105" s="52">
        <v>42592</v>
      </c>
      <c r="F105" s="49" t="s">
        <v>82</v>
      </c>
      <c r="G105" s="52"/>
      <c r="H105" s="110"/>
      <c r="I105" s="110" t="s">
        <v>140</v>
      </c>
      <c r="J105" s="118">
        <v>0</v>
      </c>
    </row>
    <row r="106" spans="1:10" s="126" customFormat="1" ht="70.05" customHeight="1" x14ac:dyDescent="0.3">
      <c r="A106" s="49">
        <v>99</v>
      </c>
      <c r="B106" s="49" t="s">
        <v>25</v>
      </c>
      <c r="C106" s="49" t="s">
        <v>78</v>
      </c>
      <c r="D106" s="49" t="s">
        <v>99</v>
      </c>
      <c r="E106" s="52">
        <v>42592</v>
      </c>
      <c r="F106" s="49" t="s">
        <v>82</v>
      </c>
      <c r="G106" s="52"/>
      <c r="H106" s="110"/>
      <c r="I106" s="110" t="s">
        <v>140</v>
      </c>
      <c r="J106" s="118">
        <v>0</v>
      </c>
    </row>
    <row r="107" spans="1:10" s="126" customFormat="1" ht="70.05" customHeight="1" x14ac:dyDescent="0.3">
      <c r="A107" s="49">
        <v>100</v>
      </c>
      <c r="B107" s="49" t="s">
        <v>25</v>
      </c>
      <c r="C107" s="49" t="s">
        <v>77</v>
      </c>
      <c r="D107" s="49" t="s">
        <v>98</v>
      </c>
      <c r="E107" s="52">
        <v>42592</v>
      </c>
      <c r="F107" s="49" t="s">
        <v>82</v>
      </c>
      <c r="G107" s="52"/>
      <c r="H107" s="110"/>
      <c r="I107" s="110" t="s">
        <v>140</v>
      </c>
      <c r="J107" s="118">
        <v>0</v>
      </c>
    </row>
    <row r="108" spans="1:10" s="126" customFormat="1" ht="70.05" customHeight="1" x14ac:dyDescent="0.3">
      <c r="A108" s="49">
        <v>101</v>
      </c>
      <c r="B108" s="49" t="s">
        <v>25</v>
      </c>
      <c r="C108" s="49" t="s">
        <v>24</v>
      </c>
      <c r="D108" s="49" t="s">
        <v>100</v>
      </c>
      <c r="E108" s="52">
        <v>42592</v>
      </c>
      <c r="F108" s="49" t="s">
        <v>82</v>
      </c>
      <c r="G108" s="52"/>
      <c r="H108" s="110"/>
      <c r="I108" s="110" t="s">
        <v>140</v>
      </c>
      <c r="J108" s="118">
        <v>0</v>
      </c>
    </row>
    <row r="109" spans="1:10" s="126" customFormat="1" ht="70.05" customHeight="1" x14ac:dyDescent="0.3">
      <c r="A109" s="49">
        <v>102</v>
      </c>
      <c r="B109" s="49" t="s">
        <v>25</v>
      </c>
      <c r="C109" s="49" t="s">
        <v>120</v>
      </c>
      <c r="D109" s="49" t="s">
        <v>113</v>
      </c>
      <c r="E109" s="52">
        <v>42593</v>
      </c>
      <c r="F109" s="49" t="s">
        <v>82</v>
      </c>
      <c r="G109" s="52"/>
      <c r="H109" s="110"/>
      <c r="I109" s="110" t="s">
        <v>140</v>
      </c>
      <c r="J109" s="118">
        <v>0</v>
      </c>
    </row>
    <row r="110" spans="1:10" s="126" customFormat="1" ht="70.05" customHeight="1" x14ac:dyDescent="0.3">
      <c r="A110" s="49">
        <v>103</v>
      </c>
      <c r="B110" s="49" t="s">
        <v>43</v>
      </c>
      <c r="C110" s="49" t="s">
        <v>31</v>
      </c>
      <c r="D110" s="49" t="s">
        <v>32</v>
      </c>
      <c r="E110" s="52">
        <v>42593</v>
      </c>
      <c r="F110" s="49" t="s">
        <v>82</v>
      </c>
      <c r="G110" s="52"/>
      <c r="H110" s="110"/>
      <c r="I110" s="110" t="s">
        <v>140</v>
      </c>
      <c r="J110" s="118">
        <v>0</v>
      </c>
    </row>
    <row r="111" spans="1:10" s="126" customFormat="1" ht="70.05" customHeight="1" x14ac:dyDescent="0.3">
      <c r="A111" s="49">
        <v>104</v>
      </c>
      <c r="B111" s="49" t="s">
        <v>43</v>
      </c>
      <c r="C111" s="49" t="s">
        <v>80</v>
      </c>
      <c r="D111" s="49" t="s">
        <v>91</v>
      </c>
      <c r="E111" s="52">
        <v>42592</v>
      </c>
      <c r="F111" s="49" t="s">
        <v>47</v>
      </c>
      <c r="G111" s="52">
        <v>42598</v>
      </c>
      <c r="H111" s="111" t="s">
        <v>48</v>
      </c>
      <c r="I111" s="110" t="s">
        <v>216</v>
      </c>
      <c r="J111" s="118">
        <v>7204.36</v>
      </c>
    </row>
    <row r="112" spans="1:10" s="126" customFormat="1" ht="70.05" customHeight="1" x14ac:dyDescent="0.3">
      <c r="A112" s="49">
        <v>105</v>
      </c>
      <c r="B112" s="49" t="s">
        <v>43</v>
      </c>
      <c r="C112" s="49" t="s">
        <v>34</v>
      </c>
      <c r="D112" s="49" t="s">
        <v>55</v>
      </c>
      <c r="E112" s="52">
        <v>42592</v>
      </c>
      <c r="F112" s="49" t="s">
        <v>82</v>
      </c>
      <c r="G112" s="52"/>
      <c r="H112" s="110"/>
      <c r="I112" s="110" t="s">
        <v>140</v>
      </c>
      <c r="J112" s="118">
        <v>0</v>
      </c>
    </row>
    <row r="113" spans="1:10" s="126" customFormat="1" ht="70.05" customHeight="1" x14ac:dyDescent="0.3">
      <c r="A113" s="49">
        <v>106</v>
      </c>
      <c r="B113" s="49" t="s">
        <v>43</v>
      </c>
      <c r="C113" s="49" t="s">
        <v>79</v>
      </c>
      <c r="D113" s="49" t="s">
        <v>88</v>
      </c>
      <c r="E113" s="52">
        <v>42592</v>
      </c>
      <c r="F113" s="49" t="s">
        <v>82</v>
      </c>
      <c r="G113" s="52"/>
      <c r="H113" s="110"/>
      <c r="I113" s="110" t="s">
        <v>134</v>
      </c>
      <c r="J113" s="118">
        <v>191606.73</v>
      </c>
    </row>
    <row r="114" spans="1:10" s="126" customFormat="1" ht="70.05" customHeight="1" x14ac:dyDescent="0.3">
      <c r="A114" s="49">
        <v>107</v>
      </c>
      <c r="B114" s="49" t="s">
        <v>43</v>
      </c>
      <c r="C114" s="49" t="s">
        <v>81</v>
      </c>
      <c r="D114" s="49" t="s">
        <v>11</v>
      </c>
      <c r="E114" s="52">
        <v>42593</v>
      </c>
      <c r="F114" s="49" t="s">
        <v>82</v>
      </c>
      <c r="G114" s="52"/>
      <c r="H114" s="110"/>
      <c r="I114" s="110" t="s">
        <v>140</v>
      </c>
      <c r="J114" s="118">
        <v>0</v>
      </c>
    </row>
    <row r="115" spans="1:10" s="126" customFormat="1" ht="70.05" customHeight="1" x14ac:dyDescent="0.3">
      <c r="A115" s="49">
        <v>108</v>
      </c>
      <c r="B115" s="49" t="s">
        <v>43</v>
      </c>
      <c r="C115" s="49" t="s">
        <v>78</v>
      </c>
      <c r="D115" s="49" t="s">
        <v>14</v>
      </c>
      <c r="E115" s="52">
        <v>42593</v>
      </c>
      <c r="F115" s="49" t="s">
        <v>82</v>
      </c>
      <c r="G115" s="52"/>
      <c r="H115" s="110"/>
      <c r="I115" s="110" t="s">
        <v>140</v>
      </c>
      <c r="J115" s="118">
        <v>0</v>
      </c>
    </row>
    <row r="116" spans="1:10" s="126" customFormat="1" ht="199.8" customHeight="1" x14ac:dyDescent="0.3">
      <c r="A116" s="49">
        <v>109</v>
      </c>
      <c r="B116" s="49" t="s">
        <v>43</v>
      </c>
      <c r="C116" s="49" t="s">
        <v>77</v>
      </c>
      <c r="D116" s="49" t="s">
        <v>93</v>
      </c>
      <c r="E116" s="52">
        <v>42592</v>
      </c>
      <c r="F116" s="49" t="s">
        <v>20</v>
      </c>
      <c r="G116" s="52">
        <v>42598</v>
      </c>
      <c r="H116" s="116" t="s">
        <v>145</v>
      </c>
      <c r="I116" s="49" t="s">
        <v>197</v>
      </c>
      <c r="J116" s="118">
        <v>805713.17543299997</v>
      </c>
    </row>
    <row r="117" spans="1:10" s="130" customFormat="1" ht="60.6" customHeight="1" x14ac:dyDescent="0.3">
      <c r="A117" s="49">
        <v>110</v>
      </c>
      <c r="B117" s="49" t="s">
        <v>43</v>
      </c>
      <c r="C117" s="49" t="s">
        <v>24</v>
      </c>
      <c r="D117" s="49" t="s">
        <v>12</v>
      </c>
      <c r="E117" s="52">
        <v>42592</v>
      </c>
      <c r="F117" s="49" t="s">
        <v>13</v>
      </c>
      <c r="G117" s="52">
        <v>42594</v>
      </c>
      <c r="H117" s="117" t="s">
        <v>142</v>
      </c>
      <c r="I117" s="110" t="s">
        <v>139</v>
      </c>
      <c r="J117" s="118">
        <v>0</v>
      </c>
    </row>
    <row r="118" spans="1:10" s="126" customFormat="1" ht="140.4" customHeight="1" x14ac:dyDescent="0.3">
      <c r="A118" s="49">
        <v>111</v>
      </c>
      <c r="B118" s="49" t="s">
        <v>43</v>
      </c>
      <c r="C118" s="49" t="s">
        <v>120</v>
      </c>
      <c r="D118" s="49" t="s">
        <v>92</v>
      </c>
      <c r="E118" s="52">
        <v>42593</v>
      </c>
      <c r="F118" s="49" t="s">
        <v>36</v>
      </c>
      <c r="G118" s="52">
        <v>42598</v>
      </c>
      <c r="H118" s="111" t="s">
        <v>198</v>
      </c>
      <c r="I118" s="49" t="s">
        <v>155</v>
      </c>
      <c r="J118" s="118">
        <v>216578.31</v>
      </c>
    </row>
    <row r="119" spans="1:10" s="126" customFormat="1" ht="183" customHeight="1" x14ac:dyDescent="0.3">
      <c r="A119" s="49">
        <v>112</v>
      </c>
      <c r="B119" s="49" t="s">
        <v>43</v>
      </c>
      <c r="C119" s="49" t="s">
        <v>44</v>
      </c>
      <c r="D119" s="49" t="s">
        <v>90</v>
      </c>
      <c r="E119" s="52">
        <v>42594</v>
      </c>
      <c r="F119" s="49" t="s">
        <v>45</v>
      </c>
      <c r="G119" s="52">
        <v>42597</v>
      </c>
      <c r="H119" s="111" t="s">
        <v>46</v>
      </c>
      <c r="I119" s="49" t="s">
        <v>143</v>
      </c>
      <c r="J119" s="118">
        <v>0</v>
      </c>
    </row>
    <row r="120" spans="1:10" s="126" customFormat="1" ht="70.05" customHeight="1" x14ac:dyDescent="0.3">
      <c r="A120" s="49">
        <v>113</v>
      </c>
      <c r="B120" s="49" t="s">
        <v>43</v>
      </c>
      <c r="C120" s="49" t="s">
        <v>89</v>
      </c>
      <c r="D120" s="49" t="s">
        <v>8</v>
      </c>
      <c r="E120" s="52"/>
      <c r="F120" s="49"/>
      <c r="G120" s="52"/>
      <c r="H120" s="49"/>
      <c r="I120" s="110" t="s">
        <v>139</v>
      </c>
      <c r="J120" s="118">
        <v>0</v>
      </c>
    </row>
    <row r="121" spans="1:10" s="126" customFormat="1" ht="70.05" customHeight="1" x14ac:dyDescent="0.3">
      <c r="A121" s="49">
        <v>114</v>
      </c>
      <c r="B121" s="49" t="s">
        <v>41</v>
      </c>
      <c r="C121" s="49" t="s">
        <v>31</v>
      </c>
      <c r="D121" s="49" t="s">
        <v>95</v>
      </c>
      <c r="E121" s="52">
        <v>42592</v>
      </c>
      <c r="F121" s="49" t="s">
        <v>82</v>
      </c>
      <c r="G121" s="52"/>
      <c r="H121" s="110"/>
      <c r="I121" s="110" t="s">
        <v>140</v>
      </c>
      <c r="J121" s="118">
        <v>0</v>
      </c>
    </row>
    <row r="122" spans="1:10" s="126" customFormat="1" ht="70.05" customHeight="1" x14ac:dyDescent="0.3">
      <c r="A122" s="49">
        <v>115</v>
      </c>
      <c r="B122" s="49" t="s">
        <v>41</v>
      </c>
      <c r="C122" s="49" t="s">
        <v>80</v>
      </c>
      <c r="D122" s="49" t="s">
        <v>96</v>
      </c>
      <c r="E122" s="52">
        <v>42592</v>
      </c>
      <c r="F122" s="49" t="s">
        <v>82</v>
      </c>
      <c r="G122" s="52"/>
      <c r="H122" s="110"/>
      <c r="I122" s="110" t="s">
        <v>140</v>
      </c>
      <c r="J122" s="118">
        <v>0</v>
      </c>
    </row>
    <row r="123" spans="1:10" s="126" customFormat="1" ht="70.05" customHeight="1" x14ac:dyDescent="0.3">
      <c r="A123" s="49">
        <v>116</v>
      </c>
      <c r="B123" s="49" t="s">
        <v>41</v>
      </c>
      <c r="C123" s="49" t="s">
        <v>34</v>
      </c>
      <c r="D123" s="49" t="s">
        <v>111</v>
      </c>
      <c r="E123" s="52">
        <v>42592</v>
      </c>
      <c r="F123" s="49" t="s">
        <v>82</v>
      </c>
      <c r="G123" s="52"/>
      <c r="H123" s="110"/>
      <c r="I123" s="110" t="s">
        <v>140</v>
      </c>
      <c r="J123" s="118">
        <v>0</v>
      </c>
    </row>
    <row r="124" spans="1:10" s="126" customFormat="1" ht="70.05" customHeight="1" x14ac:dyDescent="0.3">
      <c r="A124" s="49">
        <v>117</v>
      </c>
      <c r="B124" s="49" t="s">
        <v>41</v>
      </c>
      <c r="C124" s="49" t="s">
        <v>79</v>
      </c>
      <c r="D124" s="49" t="s">
        <v>97</v>
      </c>
      <c r="E124" s="52">
        <v>42592</v>
      </c>
      <c r="F124" s="49" t="s">
        <v>82</v>
      </c>
      <c r="G124" s="52"/>
      <c r="H124" s="110"/>
      <c r="I124" s="110" t="s">
        <v>134</v>
      </c>
      <c r="J124" s="118">
        <v>4962236.1799999978</v>
      </c>
    </row>
    <row r="125" spans="1:10" s="126" customFormat="1" ht="70.05" customHeight="1" x14ac:dyDescent="0.3">
      <c r="A125" s="49">
        <v>118</v>
      </c>
      <c r="B125" s="49" t="s">
        <v>41</v>
      </c>
      <c r="C125" s="49" t="s">
        <v>81</v>
      </c>
      <c r="D125" s="49" t="s">
        <v>60</v>
      </c>
      <c r="E125" s="52">
        <v>42592</v>
      </c>
      <c r="F125" s="49" t="s">
        <v>82</v>
      </c>
      <c r="G125" s="52"/>
      <c r="H125" s="110"/>
      <c r="I125" s="110" t="s">
        <v>140</v>
      </c>
      <c r="J125" s="118">
        <v>0</v>
      </c>
    </row>
    <row r="126" spans="1:10" s="126" customFormat="1" ht="70.05" customHeight="1" x14ac:dyDescent="0.3">
      <c r="A126" s="49">
        <v>119</v>
      </c>
      <c r="B126" s="49" t="s">
        <v>41</v>
      </c>
      <c r="C126" s="49" t="s">
        <v>78</v>
      </c>
      <c r="D126" s="49" t="s">
        <v>99</v>
      </c>
      <c r="E126" s="52">
        <v>42592</v>
      </c>
      <c r="F126" s="49" t="s">
        <v>40</v>
      </c>
      <c r="G126" s="52">
        <v>42597</v>
      </c>
      <c r="H126" s="114" t="s">
        <v>271</v>
      </c>
      <c r="I126" s="110" t="s">
        <v>272</v>
      </c>
      <c r="J126" s="118">
        <v>434247.61000000127</v>
      </c>
    </row>
    <row r="127" spans="1:10" s="126" customFormat="1" ht="199.2" customHeight="1" x14ac:dyDescent="0.3">
      <c r="A127" s="49">
        <v>120</v>
      </c>
      <c r="B127" s="49" t="s">
        <v>41</v>
      </c>
      <c r="C127" s="49" t="s">
        <v>77</v>
      </c>
      <c r="D127" s="49" t="s">
        <v>98</v>
      </c>
      <c r="E127" s="52">
        <v>42592</v>
      </c>
      <c r="F127" s="49" t="s">
        <v>20</v>
      </c>
      <c r="G127" s="52">
        <v>42598</v>
      </c>
      <c r="H127" s="111" t="s">
        <v>144</v>
      </c>
      <c r="I127" s="49" t="s">
        <v>199</v>
      </c>
      <c r="J127" s="118">
        <v>3978654.3209999986</v>
      </c>
    </row>
    <row r="128" spans="1:10" s="126" customFormat="1" ht="205.8" customHeight="1" x14ac:dyDescent="0.3">
      <c r="A128" s="49">
        <v>121</v>
      </c>
      <c r="B128" s="49" t="s">
        <v>41</v>
      </c>
      <c r="C128" s="49" t="s">
        <v>24</v>
      </c>
      <c r="D128" s="49" t="s">
        <v>100</v>
      </c>
      <c r="E128" s="52">
        <v>42592</v>
      </c>
      <c r="F128" s="49" t="s">
        <v>13</v>
      </c>
      <c r="G128" s="52">
        <v>42594</v>
      </c>
      <c r="H128" s="111" t="s">
        <v>147</v>
      </c>
      <c r="I128" s="49" t="s">
        <v>152</v>
      </c>
      <c r="J128" s="118">
        <v>1523434.3499999996</v>
      </c>
    </row>
    <row r="129" spans="1:10" s="126" customFormat="1" ht="70.05" customHeight="1" x14ac:dyDescent="0.3">
      <c r="A129" s="49">
        <v>122</v>
      </c>
      <c r="B129" s="49" t="s">
        <v>41</v>
      </c>
      <c r="C129" s="49" t="s">
        <v>120</v>
      </c>
      <c r="D129" s="49" t="s">
        <v>113</v>
      </c>
      <c r="E129" s="52">
        <v>42592</v>
      </c>
      <c r="F129" s="49" t="s">
        <v>82</v>
      </c>
      <c r="G129" s="52"/>
      <c r="H129" s="110"/>
      <c r="I129" s="110" t="s">
        <v>140</v>
      </c>
      <c r="J129" s="118">
        <v>0</v>
      </c>
    </row>
    <row r="130" spans="1:10" s="126" customFormat="1" ht="70.05" customHeight="1" x14ac:dyDescent="0.3">
      <c r="A130" s="49">
        <v>123</v>
      </c>
      <c r="B130" s="49" t="s">
        <v>41</v>
      </c>
      <c r="C130" s="49" t="s">
        <v>83</v>
      </c>
      <c r="D130" s="49" t="s">
        <v>117</v>
      </c>
      <c r="E130" s="52">
        <v>42592</v>
      </c>
      <c r="F130" s="49" t="s">
        <v>29</v>
      </c>
      <c r="G130" s="52">
        <v>42599</v>
      </c>
      <c r="H130" s="49"/>
      <c r="I130" s="49" t="s">
        <v>200</v>
      </c>
      <c r="J130" s="118">
        <v>0</v>
      </c>
    </row>
    <row r="131" spans="1:10" s="126" customFormat="1" ht="70.05" customHeight="1" x14ac:dyDescent="0.3">
      <c r="A131" s="49">
        <v>124</v>
      </c>
      <c r="B131" s="49" t="s">
        <v>41</v>
      </c>
      <c r="C131" s="49" t="s">
        <v>84</v>
      </c>
      <c r="D131" s="49" t="s">
        <v>118</v>
      </c>
      <c r="E131" s="52">
        <v>42592</v>
      </c>
      <c r="F131" s="49" t="s">
        <v>82</v>
      </c>
      <c r="G131" s="52"/>
      <c r="H131" s="110"/>
      <c r="I131" s="110" t="s">
        <v>140</v>
      </c>
      <c r="J131" s="118">
        <v>0</v>
      </c>
    </row>
    <row r="132" spans="1:10" s="126" customFormat="1" ht="70.05" customHeight="1" x14ac:dyDescent="0.3">
      <c r="A132" s="49">
        <v>125</v>
      </c>
      <c r="B132" s="49" t="s">
        <v>53</v>
      </c>
      <c r="C132" s="49" t="s">
        <v>31</v>
      </c>
      <c r="D132" s="49" t="s">
        <v>8</v>
      </c>
      <c r="E132" s="50"/>
      <c r="F132" s="51"/>
      <c r="G132" s="50"/>
      <c r="H132" s="51"/>
      <c r="I132" s="110" t="s">
        <v>139</v>
      </c>
      <c r="J132" s="118">
        <v>0</v>
      </c>
    </row>
    <row r="133" spans="1:10" s="126" customFormat="1" ht="70.05" customHeight="1" x14ac:dyDescent="0.3">
      <c r="A133" s="49">
        <v>126</v>
      </c>
      <c r="B133" s="49" t="s">
        <v>53</v>
      </c>
      <c r="C133" s="49" t="s">
        <v>80</v>
      </c>
      <c r="D133" s="49" t="s">
        <v>8</v>
      </c>
      <c r="E133" s="50"/>
      <c r="F133" s="51"/>
      <c r="G133" s="50"/>
      <c r="H133" s="51"/>
      <c r="I133" s="110" t="s">
        <v>139</v>
      </c>
      <c r="J133" s="118">
        <v>0</v>
      </c>
    </row>
    <row r="134" spans="1:10" s="126" customFormat="1" ht="70.05" customHeight="1" x14ac:dyDescent="0.3">
      <c r="A134" s="49">
        <v>127</v>
      </c>
      <c r="B134" s="49" t="s">
        <v>53</v>
      </c>
      <c r="C134" s="49" t="s">
        <v>34</v>
      </c>
      <c r="D134" s="49" t="s">
        <v>8</v>
      </c>
      <c r="E134" s="50"/>
      <c r="F134" s="51"/>
      <c r="G134" s="50"/>
      <c r="H134" s="51"/>
      <c r="I134" s="110" t="s">
        <v>139</v>
      </c>
      <c r="J134" s="118">
        <v>0</v>
      </c>
    </row>
    <row r="135" spans="1:10" s="126" customFormat="1" ht="70.05" customHeight="1" x14ac:dyDescent="0.3">
      <c r="A135" s="49">
        <v>128</v>
      </c>
      <c r="B135" s="49" t="s">
        <v>53</v>
      </c>
      <c r="C135" s="49" t="s">
        <v>79</v>
      </c>
      <c r="D135" s="49" t="s">
        <v>8</v>
      </c>
      <c r="E135" s="50"/>
      <c r="F135" s="51"/>
      <c r="G135" s="50"/>
      <c r="H135" s="51"/>
      <c r="I135" s="110" t="s">
        <v>139</v>
      </c>
      <c r="J135" s="118">
        <v>0</v>
      </c>
    </row>
    <row r="136" spans="1:10" s="126" customFormat="1" ht="70.05" customHeight="1" x14ac:dyDescent="0.3">
      <c r="A136" s="49">
        <v>129</v>
      </c>
      <c r="B136" s="49" t="s">
        <v>53</v>
      </c>
      <c r="C136" s="49" t="s">
        <v>81</v>
      </c>
      <c r="D136" s="49" t="s">
        <v>8</v>
      </c>
      <c r="E136" s="50"/>
      <c r="F136" s="51"/>
      <c r="G136" s="50"/>
      <c r="H136" s="51"/>
      <c r="I136" s="110" t="s">
        <v>139</v>
      </c>
      <c r="J136" s="118">
        <v>0</v>
      </c>
    </row>
    <row r="137" spans="1:10" s="126" customFormat="1" ht="70.05" customHeight="1" x14ac:dyDescent="0.3">
      <c r="A137" s="49">
        <v>130</v>
      </c>
      <c r="B137" s="49" t="s">
        <v>53</v>
      </c>
      <c r="C137" s="49" t="s">
        <v>78</v>
      </c>
      <c r="D137" s="49" t="s">
        <v>8</v>
      </c>
      <c r="E137" s="50"/>
      <c r="F137" s="51"/>
      <c r="G137" s="50"/>
      <c r="H137" s="51"/>
      <c r="I137" s="110" t="s">
        <v>139</v>
      </c>
      <c r="J137" s="118">
        <v>0</v>
      </c>
    </row>
    <row r="138" spans="1:10" s="126" customFormat="1" ht="70.05" customHeight="1" x14ac:dyDescent="0.3">
      <c r="A138" s="49">
        <v>131</v>
      </c>
      <c r="B138" s="49" t="s">
        <v>53</v>
      </c>
      <c r="C138" s="49" t="s">
        <v>77</v>
      </c>
      <c r="D138" s="49" t="s">
        <v>15</v>
      </c>
      <c r="E138" s="52">
        <v>42592</v>
      </c>
      <c r="F138" s="49" t="s">
        <v>82</v>
      </c>
      <c r="G138" s="52"/>
      <c r="H138" s="110"/>
      <c r="I138" s="110" t="s">
        <v>134</v>
      </c>
      <c r="J138" s="118">
        <v>59353.580000000075</v>
      </c>
    </row>
    <row r="139" spans="1:10" s="126" customFormat="1" ht="192.6" customHeight="1" x14ac:dyDescent="0.3">
      <c r="A139" s="49">
        <v>132</v>
      </c>
      <c r="B139" s="49" t="s">
        <v>53</v>
      </c>
      <c r="C139" s="49" t="s">
        <v>24</v>
      </c>
      <c r="D139" s="49" t="s">
        <v>12</v>
      </c>
      <c r="E139" s="52">
        <v>42592</v>
      </c>
      <c r="F139" s="49" t="s">
        <v>13</v>
      </c>
      <c r="G139" s="52">
        <v>42594</v>
      </c>
      <c r="H139" s="49" t="s">
        <v>201</v>
      </c>
      <c r="I139" s="52" t="s">
        <v>153</v>
      </c>
      <c r="J139" s="118">
        <v>506649.72000000137</v>
      </c>
    </row>
    <row r="140" spans="1:10" s="126" customFormat="1" ht="70.05" customHeight="1" x14ac:dyDescent="0.3">
      <c r="A140" s="49">
        <v>133</v>
      </c>
      <c r="B140" s="49" t="s">
        <v>53</v>
      </c>
      <c r="C140" s="49" t="s">
        <v>120</v>
      </c>
      <c r="D140" s="49" t="s">
        <v>16</v>
      </c>
      <c r="E140" s="52">
        <v>42593</v>
      </c>
      <c r="F140" s="49" t="s">
        <v>82</v>
      </c>
      <c r="G140" s="52"/>
      <c r="H140" s="110"/>
      <c r="I140" s="110" t="s">
        <v>134</v>
      </c>
      <c r="J140" s="118">
        <v>158678.68000000005</v>
      </c>
    </row>
    <row r="141" spans="1:10" s="126" customFormat="1" ht="70.05" customHeight="1" x14ac:dyDescent="0.3">
      <c r="A141" s="49">
        <v>134</v>
      </c>
      <c r="B141" s="49" t="s">
        <v>42</v>
      </c>
      <c r="C141" s="49" t="s">
        <v>31</v>
      </c>
      <c r="D141" s="49" t="s">
        <v>32</v>
      </c>
      <c r="E141" s="52">
        <v>42593</v>
      </c>
      <c r="F141" s="49" t="s">
        <v>82</v>
      </c>
      <c r="G141" s="52"/>
      <c r="H141" s="110"/>
      <c r="I141" s="110" t="s">
        <v>140</v>
      </c>
      <c r="J141" s="118">
        <v>0</v>
      </c>
    </row>
    <row r="142" spans="1:10" s="126" customFormat="1" ht="70.05" customHeight="1" x14ac:dyDescent="0.3">
      <c r="A142" s="49">
        <v>135</v>
      </c>
      <c r="B142" s="49" t="s">
        <v>42</v>
      </c>
      <c r="C142" s="49" t="s">
        <v>80</v>
      </c>
      <c r="D142" s="49" t="s">
        <v>9</v>
      </c>
      <c r="E142" s="52">
        <v>42532</v>
      </c>
      <c r="F142" s="49" t="s">
        <v>82</v>
      </c>
      <c r="G142" s="52"/>
      <c r="H142" s="110"/>
      <c r="I142" s="110" t="s">
        <v>140</v>
      </c>
      <c r="J142" s="118">
        <v>0</v>
      </c>
    </row>
    <row r="143" spans="1:10" s="126" customFormat="1" ht="70.05" customHeight="1" x14ac:dyDescent="0.3">
      <c r="A143" s="49">
        <v>136</v>
      </c>
      <c r="B143" s="49" t="s">
        <v>42</v>
      </c>
      <c r="C143" s="49" t="s">
        <v>34</v>
      </c>
      <c r="D143" s="49" t="s">
        <v>55</v>
      </c>
      <c r="E143" s="52">
        <v>42592</v>
      </c>
      <c r="F143" s="49" t="s">
        <v>82</v>
      </c>
      <c r="G143" s="52"/>
      <c r="H143" s="110"/>
      <c r="I143" s="110" t="s">
        <v>140</v>
      </c>
      <c r="J143" s="118">
        <v>0</v>
      </c>
    </row>
    <row r="144" spans="1:10" s="126" customFormat="1" ht="70.05" customHeight="1" x14ac:dyDescent="0.3">
      <c r="A144" s="49">
        <v>137</v>
      </c>
      <c r="B144" s="49" t="s">
        <v>42</v>
      </c>
      <c r="C144" s="49" t="s">
        <v>79</v>
      </c>
      <c r="D144" s="49" t="s">
        <v>88</v>
      </c>
      <c r="E144" s="52">
        <v>42592</v>
      </c>
      <c r="F144" s="49" t="s">
        <v>82</v>
      </c>
      <c r="G144" s="52"/>
      <c r="H144" s="110"/>
      <c r="I144" s="110" t="s">
        <v>134</v>
      </c>
      <c r="J144" s="118">
        <v>2005741.98</v>
      </c>
    </row>
    <row r="145" spans="1:10" s="126" customFormat="1" ht="70.05" customHeight="1" x14ac:dyDescent="0.3">
      <c r="A145" s="49">
        <v>138</v>
      </c>
      <c r="B145" s="49" t="s">
        <v>42</v>
      </c>
      <c r="C145" s="49" t="s">
        <v>81</v>
      </c>
      <c r="D145" s="49" t="s">
        <v>11</v>
      </c>
      <c r="E145" s="52">
        <v>42593</v>
      </c>
      <c r="F145" s="49" t="s">
        <v>82</v>
      </c>
      <c r="G145" s="52"/>
      <c r="H145" s="110"/>
      <c r="I145" s="110" t="s">
        <v>140</v>
      </c>
      <c r="J145" s="118">
        <v>0</v>
      </c>
    </row>
    <row r="146" spans="1:10" s="126" customFormat="1" ht="70.05" customHeight="1" x14ac:dyDescent="0.3">
      <c r="A146" s="49">
        <v>139</v>
      </c>
      <c r="B146" s="49" t="s">
        <v>42</v>
      </c>
      <c r="C146" s="49" t="s">
        <v>78</v>
      </c>
      <c r="D146" s="49" t="s">
        <v>14</v>
      </c>
      <c r="E146" s="52">
        <v>42593</v>
      </c>
      <c r="F146" s="49" t="s">
        <v>82</v>
      </c>
      <c r="G146" s="52"/>
      <c r="H146" s="110"/>
      <c r="I146" s="110" t="s">
        <v>140</v>
      </c>
      <c r="J146" s="118">
        <v>0</v>
      </c>
    </row>
    <row r="147" spans="1:10" s="126" customFormat="1" ht="70.05" customHeight="1" x14ac:dyDescent="0.3">
      <c r="A147" s="49">
        <v>140</v>
      </c>
      <c r="B147" s="49" t="s">
        <v>42</v>
      </c>
      <c r="C147" s="49" t="s">
        <v>77</v>
      </c>
      <c r="D147" s="49" t="s">
        <v>15</v>
      </c>
      <c r="E147" s="52">
        <v>42593</v>
      </c>
      <c r="F147" s="49" t="s">
        <v>82</v>
      </c>
      <c r="G147" s="52"/>
      <c r="H147" s="110"/>
      <c r="I147" s="110" t="s">
        <v>140</v>
      </c>
      <c r="J147" s="118">
        <v>0</v>
      </c>
    </row>
    <row r="148" spans="1:10" s="126" customFormat="1" ht="70.05" customHeight="1" x14ac:dyDescent="0.3">
      <c r="A148" s="49">
        <v>141</v>
      </c>
      <c r="B148" s="49" t="s">
        <v>42</v>
      </c>
      <c r="C148" s="49" t="s">
        <v>120</v>
      </c>
      <c r="D148" s="49" t="s">
        <v>16</v>
      </c>
      <c r="E148" s="52">
        <v>42594</v>
      </c>
      <c r="F148" s="49" t="s">
        <v>82</v>
      </c>
      <c r="G148" s="52"/>
      <c r="H148" s="110"/>
      <c r="I148" s="110" t="s">
        <v>140</v>
      </c>
      <c r="J148" s="118">
        <v>0</v>
      </c>
    </row>
    <row r="149" spans="1:10" x14ac:dyDescent="0.3">
      <c r="D149" s="29"/>
      <c r="G149" s="28"/>
      <c r="J149" s="125">
        <v>110793741.68753296</v>
      </c>
    </row>
    <row r="150" spans="1:10" ht="21" x14ac:dyDescent="0.3">
      <c r="A150" s="38" t="s">
        <v>128</v>
      </c>
      <c r="D150" s="29"/>
      <c r="G150" s="28"/>
    </row>
    <row r="151" spans="1:10" ht="21" x14ac:dyDescent="0.3">
      <c r="A151" s="38" t="s">
        <v>132</v>
      </c>
      <c r="D151" s="29"/>
      <c r="G151" s="28"/>
    </row>
    <row r="152" spans="1:10" x14ac:dyDescent="0.3">
      <c r="D152" s="29"/>
      <c r="G152" s="28"/>
    </row>
    <row r="153" spans="1:10" x14ac:dyDescent="0.3">
      <c r="D153" s="29"/>
      <c r="G153" s="28"/>
    </row>
    <row r="154" spans="1:10" x14ac:dyDescent="0.3">
      <c r="D154" s="29"/>
      <c r="G154" s="28"/>
    </row>
    <row r="155" spans="1:10" x14ac:dyDescent="0.3">
      <c r="D155" s="29"/>
      <c r="G155" s="28"/>
    </row>
    <row r="156" spans="1:10" x14ac:dyDescent="0.3">
      <c r="D156" s="29"/>
      <c r="G156" s="28"/>
    </row>
    <row r="157" spans="1:10" x14ac:dyDescent="0.3">
      <c r="D157" s="29"/>
      <c r="G157" s="28"/>
    </row>
    <row r="158" spans="1:10" x14ac:dyDescent="0.3">
      <c r="D158" s="29"/>
      <c r="G158" s="28"/>
    </row>
    <row r="159" spans="1:10" x14ac:dyDescent="0.3">
      <c r="D159" s="29"/>
      <c r="G159" s="28"/>
    </row>
    <row r="160" spans="1:10" x14ac:dyDescent="0.3">
      <c r="D160" s="29"/>
      <c r="G160" s="28"/>
    </row>
    <row r="161" spans="4:7" x14ac:dyDescent="0.3">
      <c r="D161" s="29"/>
      <c r="G161" s="28"/>
    </row>
    <row r="162" spans="4:7" x14ac:dyDescent="0.3">
      <c r="D162" s="29"/>
      <c r="G162" s="28"/>
    </row>
    <row r="163" spans="4:7" x14ac:dyDescent="0.3">
      <c r="D163" s="29"/>
      <c r="G163" s="28"/>
    </row>
    <row r="164" spans="4:7" x14ac:dyDescent="0.3">
      <c r="D164" s="29"/>
      <c r="G164" s="28"/>
    </row>
    <row r="165" spans="4:7" x14ac:dyDescent="0.3">
      <c r="D165" s="29"/>
      <c r="G165" s="28"/>
    </row>
    <row r="166" spans="4:7" x14ac:dyDescent="0.3">
      <c r="D166" s="29"/>
      <c r="G166" s="28"/>
    </row>
    <row r="167" spans="4:7" x14ac:dyDescent="0.3">
      <c r="D167" s="29"/>
      <c r="G167" s="28"/>
    </row>
    <row r="168" spans="4:7" x14ac:dyDescent="0.3">
      <c r="D168" s="29"/>
      <c r="G168" s="28"/>
    </row>
    <row r="169" spans="4:7" x14ac:dyDescent="0.3">
      <c r="D169" s="29"/>
      <c r="G169" s="28"/>
    </row>
    <row r="170" spans="4:7" x14ac:dyDescent="0.3">
      <c r="D170" s="29"/>
    </row>
    <row r="171" spans="4:7" x14ac:dyDescent="0.3">
      <c r="D171" s="29"/>
    </row>
    <row r="172" spans="4:7" x14ac:dyDescent="0.3">
      <c r="D172" s="29"/>
    </row>
    <row r="173" spans="4:7" x14ac:dyDescent="0.3">
      <c r="D173" s="29"/>
    </row>
    <row r="174" spans="4:7" x14ac:dyDescent="0.3">
      <c r="D174" s="29"/>
    </row>
    <row r="175" spans="4:7" x14ac:dyDescent="0.3">
      <c r="D175" s="29"/>
    </row>
    <row r="176" spans="4:7" x14ac:dyDescent="0.3">
      <c r="D176" s="29"/>
    </row>
    <row r="177" spans="4:4" x14ac:dyDescent="0.3">
      <c r="D177" s="29"/>
    </row>
    <row r="178" spans="4:4" x14ac:dyDescent="0.3">
      <c r="D178" s="29"/>
    </row>
    <row r="179" spans="4:4" x14ac:dyDescent="0.3">
      <c r="D179" s="29"/>
    </row>
    <row r="180" spans="4:4" x14ac:dyDescent="0.3">
      <c r="D180" s="29"/>
    </row>
    <row r="181" spans="4:4" x14ac:dyDescent="0.3">
      <c r="D181" s="29"/>
    </row>
    <row r="182" spans="4:4" x14ac:dyDescent="0.3">
      <c r="D182" s="29"/>
    </row>
    <row r="183" spans="4:4" x14ac:dyDescent="0.3">
      <c r="D183" s="29"/>
    </row>
    <row r="184" spans="4:4" x14ac:dyDescent="0.3">
      <c r="D184" s="29"/>
    </row>
    <row r="185" spans="4:4" x14ac:dyDescent="0.3">
      <c r="D185" s="29"/>
    </row>
    <row r="186" spans="4:4" x14ac:dyDescent="0.3">
      <c r="D186" s="29"/>
    </row>
    <row r="187" spans="4:4" x14ac:dyDescent="0.3">
      <c r="D187" s="29"/>
    </row>
    <row r="188" spans="4:4" x14ac:dyDescent="0.3">
      <c r="D188" s="29"/>
    </row>
    <row r="189" spans="4:4" x14ac:dyDescent="0.3">
      <c r="D189" s="29"/>
    </row>
    <row r="190" spans="4:4" x14ac:dyDescent="0.3">
      <c r="D190" s="29"/>
    </row>
    <row r="191" spans="4:4" x14ac:dyDescent="0.3">
      <c r="D191" s="29"/>
    </row>
    <row r="192" spans="4:4" x14ac:dyDescent="0.3">
      <c r="D192" s="29"/>
    </row>
    <row r="193" spans="4:4" x14ac:dyDescent="0.3">
      <c r="D193" s="29"/>
    </row>
    <row r="194" spans="4:4" x14ac:dyDescent="0.3">
      <c r="D194" s="29"/>
    </row>
    <row r="195" spans="4:4" x14ac:dyDescent="0.3">
      <c r="D195" s="29"/>
    </row>
    <row r="196" spans="4:4" x14ac:dyDescent="0.3">
      <c r="D196" s="29"/>
    </row>
    <row r="197" spans="4:4" x14ac:dyDescent="0.3">
      <c r="D197" s="29"/>
    </row>
    <row r="198" spans="4:4" x14ac:dyDescent="0.3">
      <c r="D198" s="29"/>
    </row>
    <row r="199" spans="4:4" x14ac:dyDescent="0.3">
      <c r="D199" s="29"/>
    </row>
  </sheetData>
  <mergeCells count="9">
    <mergeCell ref="A3:I3"/>
    <mergeCell ref="A2:I2"/>
    <mergeCell ref="A1:I1"/>
    <mergeCell ref="F4:G4"/>
    <mergeCell ref="A6:A7"/>
    <mergeCell ref="B6:B7"/>
    <mergeCell ref="C6:C7"/>
    <mergeCell ref="D6:E6"/>
    <mergeCell ref="F6:H6"/>
  </mergeCells>
  <printOptions horizontalCentered="1"/>
  <pageMargins left="0" right="0" top="2.3622047244094491" bottom="0.74803149606299213" header="0.31496062992125984" footer="0.31496062992125984"/>
  <pageSetup paperSize="121" scale="38" fitToWidth="0" fitToHeight="0" orientation="portrait" horizontalDpi="1200" verticalDpi="1200" r:id="rId1"/>
  <rowBreaks count="8" manualBreakCount="8">
    <brk id="19" max="8" man="1"/>
    <brk id="32" max="8" man="1"/>
    <brk id="49" max="8" man="1"/>
    <brk id="76" max="8" man="1"/>
    <brk id="87" max="8" man="1"/>
    <brk id="110" max="8" man="1"/>
    <brk id="122" max="8" man="1"/>
    <brk id="135"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4"/>
  <sheetViews>
    <sheetView tabSelected="1" view="pageBreakPreview" zoomScale="60" zoomScaleNormal="100" workbookViewId="0">
      <selection activeCell="L20" sqref="L20"/>
    </sheetView>
  </sheetViews>
  <sheetFormatPr baseColWidth="10" defaultRowHeight="14.4" x14ac:dyDescent="0.3"/>
  <cols>
    <col min="1" max="1" width="11.5546875" style="9"/>
    <col min="2" max="2" width="21.44140625" style="1" customWidth="1"/>
    <col min="3" max="3" width="40.6640625" style="1" customWidth="1"/>
    <col min="4" max="4" width="25.109375" style="4" customWidth="1"/>
    <col min="5" max="5" width="28.5546875" customWidth="1"/>
    <col min="6" max="6" width="26.109375" style="2" customWidth="1"/>
    <col min="8" max="8" width="3.6640625" customWidth="1"/>
  </cols>
  <sheetData>
    <row r="1" spans="1:8" ht="21" x14ac:dyDescent="0.3">
      <c r="A1" s="91" t="s">
        <v>76</v>
      </c>
      <c r="B1" s="91"/>
      <c r="C1" s="91"/>
      <c r="D1" s="91"/>
      <c r="E1" s="91"/>
      <c r="F1" s="91"/>
    </row>
    <row r="2" spans="1:8" ht="21" x14ac:dyDescent="0.3">
      <c r="A2" s="91" t="s">
        <v>75</v>
      </c>
      <c r="B2" s="91"/>
      <c r="C2" s="91"/>
      <c r="D2" s="91"/>
      <c r="E2" s="91"/>
      <c r="F2" s="91"/>
    </row>
    <row r="3" spans="1:8" ht="21" x14ac:dyDescent="0.4">
      <c r="A3" s="98" t="s">
        <v>207</v>
      </c>
      <c r="B3" s="98"/>
      <c r="C3" s="98"/>
      <c r="D3" s="98"/>
      <c r="E3" s="98"/>
      <c r="F3" s="98"/>
    </row>
    <row r="4" spans="1:8" ht="21" x14ac:dyDescent="0.3">
      <c r="D4" s="108"/>
      <c r="E4" s="108"/>
      <c r="F4" s="48" t="s">
        <v>74</v>
      </c>
    </row>
    <row r="6" spans="1:8" s="5" customFormat="1" ht="27.6" x14ac:dyDescent="0.3">
      <c r="A6" s="56" t="s">
        <v>104</v>
      </c>
      <c r="B6" s="56" t="s">
        <v>0</v>
      </c>
      <c r="C6" s="56" t="s">
        <v>1</v>
      </c>
      <c r="D6" s="56" t="s">
        <v>73</v>
      </c>
      <c r="E6" s="56" t="s">
        <v>106</v>
      </c>
      <c r="F6" s="56" t="s">
        <v>4</v>
      </c>
    </row>
    <row r="7" spans="1:8" s="21" customFormat="1" x14ac:dyDescent="0.3">
      <c r="A7" s="15">
        <v>1</v>
      </c>
      <c r="B7" s="13" t="s">
        <v>23</v>
      </c>
      <c r="C7" s="31" t="s">
        <v>31</v>
      </c>
      <c r="D7" s="17">
        <v>0</v>
      </c>
      <c r="E7" s="24">
        <v>0</v>
      </c>
      <c r="F7" s="24">
        <f t="shared" ref="F7:F26" si="0">+D7+E7</f>
        <v>0</v>
      </c>
      <c r="G7" s="20"/>
      <c r="H7" s="20"/>
    </row>
    <row r="8" spans="1:8" s="20" customFormat="1" x14ac:dyDescent="0.3">
      <c r="A8" s="15">
        <v>2</v>
      </c>
      <c r="B8" s="13" t="s">
        <v>23</v>
      </c>
      <c r="C8" s="31" t="s">
        <v>80</v>
      </c>
      <c r="D8" s="17">
        <v>0</v>
      </c>
      <c r="E8" s="24">
        <v>0</v>
      </c>
      <c r="F8" s="24">
        <f t="shared" si="0"/>
        <v>0</v>
      </c>
    </row>
    <row r="9" spans="1:8" s="20" customFormat="1" x14ac:dyDescent="0.3">
      <c r="A9" s="15">
        <v>3</v>
      </c>
      <c r="B9" s="13" t="s">
        <v>23</v>
      </c>
      <c r="C9" s="31" t="s">
        <v>34</v>
      </c>
      <c r="D9" s="17">
        <v>0</v>
      </c>
      <c r="E9" s="24">
        <v>0</v>
      </c>
      <c r="F9" s="24">
        <f t="shared" si="0"/>
        <v>0</v>
      </c>
    </row>
    <row r="10" spans="1:8" s="20" customFormat="1" x14ac:dyDescent="0.3">
      <c r="A10" s="15">
        <v>4</v>
      </c>
      <c r="B10" s="13" t="s">
        <v>23</v>
      </c>
      <c r="C10" s="31" t="s">
        <v>79</v>
      </c>
      <c r="D10" s="17">
        <v>0</v>
      </c>
      <c r="E10" s="24">
        <v>0</v>
      </c>
      <c r="F10" s="24">
        <f t="shared" si="0"/>
        <v>0</v>
      </c>
    </row>
    <row r="11" spans="1:8" s="20" customFormat="1" x14ac:dyDescent="0.3">
      <c r="A11" s="15">
        <v>5</v>
      </c>
      <c r="B11" s="13" t="s">
        <v>23</v>
      </c>
      <c r="C11" s="31" t="s">
        <v>81</v>
      </c>
      <c r="D11" s="17">
        <v>0</v>
      </c>
      <c r="E11" s="24">
        <v>0</v>
      </c>
      <c r="F11" s="24">
        <f t="shared" si="0"/>
        <v>0</v>
      </c>
    </row>
    <row r="12" spans="1:8" s="20" customFormat="1" x14ac:dyDescent="0.3">
      <c r="A12" s="15">
        <v>6</v>
      </c>
      <c r="B12" s="13" t="s">
        <v>23</v>
      </c>
      <c r="C12" s="31" t="s">
        <v>78</v>
      </c>
      <c r="D12" s="17">
        <v>0</v>
      </c>
      <c r="E12" s="24">
        <v>0</v>
      </c>
      <c r="F12" s="24">
        <f t="shared" si="0"/>
        <v>0</v>
      </c>
    </row>
    <row r="13" spans="1:8" s="20" customFormat="1" x14ac:dyDescent="0.3">
      <c r="A13" s="15">
        <v>7</v>
      </c>
      <c r="B13" s="13" t="s">
        <v>23</v>
      </c>
      <c r="C13" s="31" t="s">
        <v>77</v>
      </c>
      <c r="D13" s="17">
        <v>0</v>
      </c>
      <c r="E13" s="24">
        <v>0</v>
      </c>
      <c r="F13" s="24">
        <f t="shared" si="0"/>
        <v>0</v>
      </c>
    </row>
    <row r="14" spans="1:8" s="20" customFormat="1" x14ac:dyDescent="0.3">
      <c r="A14" s="15">
        <v>8</v>
      </c>
      <c r="B14" s="13" t="s">
        <v>23</v>
      </c>
      <c r="C14" s="31" t="s">
        <v>24</v>
      </c>
      <c r="D14" s="17">
        <v>344749.23</v>
      </c>
      <c r="E14" s="24">
        <v>0</v>
      </c>
      <c r="F14" s="24">
        <f t="shared" si="0"/>
        <v>344749.23</v>
      </c>
    </row>
    <row r="15" spans="1:8" s="20" customFormat="1" x14ac:dyDescent="0.3">
      <c r="A15" s="15">
        <v>9</v>
      </c>
      <c r="B15" s="13" t="s">
        <v>23</v>
      </c>
      <c r="C15" s="31" t="s">
        <v>120</v>
      </c>
      <c r="D15" s="17">
        <v>0</v>
      </c>
      <c r="E15" s="24">
        <v>0</v>
      </c>
      <c r="F15" s="24">
        <f t="shared" si="0"/>
        <v>0</v>
      </c>
    </row>
    <row r="16" spans="1:8" s="20" customFormat="1" x14ac:dyDescent="0.3">
      <c r="A16" s="15">
        <v>10</v>
      </c>
      <c r="B16" s="13" t="s">
        <v>58</v>
      </c>
      <c r="C16" s="31" t="s">
        <v>31</v>
      </c>
      <c r="D16" s="17">
        <v>0</v>
      </c>
      <c r="E16" s="24">
        <v>0</v>
      </c>
      <c r="F16" s="24">
        <f t="shared" si="0"/>
        <v>0</v>
      </c>
    </row>
    <row r="17" spans="1:6" s="20" customFormat="1" x14ac:dyDescent="0.3">
      <c r="A17" s="15">
        <v>11</v>
      </c>
      <c r="B17" s="13" t="s">
        <v>58</v>
      </c>
      <c r="C17" s="31" t="s">
        <v>80</v>
      </c>
      <c r="D17" s="17">
        <v>0</v>
      </c>
      <c r="E17" s="24">
        <v>0</v>
      </c>
      <c r="F17" s="24">
        <f t="shared" si="0"/>
        <v>0</v>
      </c>
    </row>
    <row r="18" spans="1:6" s="20" customFormat="1" x14ac:dyDescent="0.3">
      <c r="A18" s="15">
        <v>12</v>
      </c>
      <c r="B18" s="13" t="s">
        <v>58</v>
      </c>
      <c r="C18" s="31" t="s">
        <v>34</v>
      </c>
      <c r="D18" s="18">
        <v>1609612.65</v>
      </c>
      <c r="E18" s="24">
        <v>0</v>
      </c>
      <c r="F18" s="24">
        <f t="shared" si="0"/>
        <v>1609612.65</v>
      </c>
    </row>
    <row r="19" spans="1:6" s="20" customFormat="1" x14ac:dyDescent="0.3">
      <c r="A19" s="15">
        <v>13</v>
      </c>
      <c r="B19" s="13" t="s">
        <v>58</v>
      </c>
      <c r="C19" s="31" t="s">
        <v>79</v>
      </c>
      <c r="D19" s="18">
        <v>632953.97800000012</v>
      </c>
      <c r="E19" s="24">
        <v>0</v>
      </c>
      <c r="F19" s="24">
        <f t="shared" si="0"/>
        <v>632953.97800000012</v>
      </c>
    </row>
    <row r="20" spans="1:6" s="20" customFormat="1" x14ac:dyDescent="0.3">
      <c r="A20" s="15">
        <v>14</v>
      </c>
      <c r="B20" s="13" t="s">
        <v>58</v>
      </c>
      <c r="C20" s="31" t="s">
        <v>81</v>
      </c>
      <c r="D20" s="18">
        <v>709139.4879999999</v>
      </c>
      <c r="E20" s="24">
        <v>0</v>
      </c>
      <c r="F20" s="24">
        <f t="shared" si="0"/>
        <v>709139.4879999999</v>
      </c>
    </row>
    <row r="21" spans="1:6" s="20" customFormat="1" x14ac:dyDescent="0.3">
      <c r="A21" s="15">
        <v>15</v>
      </c>
      <c r="B21" s="13" t="s">
        <v>58</v>
      </c>
      <c r="C21" s="31" t="s">
        <v>78</v>
      </c>
      <c r="D21" s="17">
        <v>0</v>
      </c>
      <c r="E21" s="24">
        <v>0</v>
      </c>
      <c r="F21" s="24">
        <f t="shared" si="0"/>
        <v>0</v>
      </c>
    </row>
    <row r="22" spans="1:6" s="20" customFormat="1" x14ac:dyDescent="0.3">
      <c r="A22" s="15">
        <v>16</v>
      </c>
      <c r="B22" s="13" t="s">
        <v>58</v>
      </c>
      <c r="C22" s="31" t="s">
        <v>77</v>
      </c>
      <c r="D22" s="18">
        <v>1440252.3468000004</v>
      </c>
      <c r="E22" s="24">
        <v>0</v>
      </c>
      <c r="F22" s="24">
        <f t="shared" si="0"/>
        <v>1440252.3468000004</v>
      </c>
    </row>
    <row r="23" spans="1:6" s="20" customFormat="1" x14ac:dyDescent="0.3">
      <c r="A23" s="15">
        <v>17</v>
      </c>
      <c r="B23" s="13" t="s">
        <v>58</v>
      </c>
      <c r="C23" s="31" t="s">
        <v>24</v>
      </c>
      <c r="D23" s="17">
        <v>0</v>
      </c>
      <c r="E23" s="24">
        <v>0</v>
      </c>
      <c r="F23" s="24">
        <f t="shared" si="0"/>
        <v>0</v>
      </c>
    </row>
    <row r="24" spans="1:6" s="20" customFormat="1" x14ac:dyDescent="0.3">
      <c r="A24" s="15">
        <v>18</v>
      </c>
      <c r="B24" s="13" t="s">
        <v>58</v>
      </c>
      <c r="C24" s="31" t="s">
        <v>213</v>
      </c>
      <c r="D24" s="18">
        <v>1347200.88</v>
      </c>
      <c r="E24" s="24">
        <v>0</v>
      </c>
      <c r="F24" s="24">
        <f t="shared" si="0"/>
        <v>1347200.88</v>
      </c>
    </row>
    <row r="25" spans="1:6" s="20" customFormat="1" x14ac:dyDescent="0.3">
      <c r="A25" s="15">
        <v>19</v>
      </c>
      <c r="B25" s="13" t="s">
        <v>58</v>
      </c>
      <c r="C25" s="31" t="s">
        <v>126</v>
      </c>
      <c r="D25" s="18">
        <v>358589.76</v>
      </c>
      <c r="E25" s="24">
        <v>0</v>
      </c>
      <c r="F25" s="24">
        <f t="shared" si="0"/>
        <v>358589.76</v>
      </c>
    </row>
    <row r="26" spans="1:6" s="20" customFormat="1" x14ac:dyDescent="0.3">
      <c r="A26" s="15">
        <v>20</v>
      </c>
      <c r="B26" s="13" t="s">
        <v>58</v>
      </c>
      <c r="C26" s="31" t="s">
        <v>122</v>
      </c>
      <c r="D26" s="18">
        <v>713521.27</v>
      </c>
      <c r="E26" s="24">
        <v>0</v>
      </c>
      <c r="F26" s="24">
        <f t="shared" si="0"/>
        <v>713521.27</v>
      </c>
    </row>
    <row r="27" spans="1:6" s="20" customFormat="1" x14ac:dyDescent="0.3">
      <c r="A27" s="15">
        <v>21</v>
      </c>
      <c r="B27" s="13" t="s">
        <v>58</v>
      </c>
      <c r="C27" s="31" t="s">
        <v>94</v>
      </c>
      <c r="D27" s="18">
        <v>239246.5</v>
      </c>
      <c r="E27" s="24">
        <v>0</v>
      </c>
      <c r="F27" s="24">
        <f t="shared" ref="F27:F38" si="1">+D27+E27</f>
        <v>239246.5</v>
      </c>
    </row>
    <row r="28" spans="1:6" s="20" customFormat="1" x14ac:dyDescent="0.3">
      <c r="A28" s="15">
        <v>22</v>
      </c>
      <c r="B28" s="13" t="s">
        <v>58</v>
      </c>
      <c r="C28" s="31" t="s">
        <v>123</v>
      </c>
      <c r="D28" s="19">
        <v>552381.47</v>
      </c>
      <c r="E28" s="24">
        <v>0</v>
      </c>
      <c r="F28" s="24">
        <f t="shared" si="1"/>
        <v>552381.47</v>
      </c>
    </row>
    <row r="29" spans="1:6" s="20" customFormat="1" x14ac:dyDescent="0.3">
      <c r="A29" s="15">
        <v>23</v>
      </c>
      <c r="B29" s="13" t="s">
        <v>54</v>
      </c>
      <c r="C29" s="31" t="s">
        <v>31</v>
      </c>
      <c r="D29" s="22">
        <v>0</v>
      </c>
      <c r="E29" s="24">
        <v>0</v>
      </c>
      <c r="F29" s="24">
        <f t="shared" si="1"/>
        <v>0</v>
      </c>
    </row>
    <row r="30" spans="1:6" s="20" customFormat="1" x14ac:dyDescent="0.3">
      <c r="A30" s="15">
        <v>24</v>
      </c>
      <c r="B30" s="13" t="s">
        <v>54</v>
      </c>
      <c r="C30" s="31" t="s">
        <v>80</v>
      </c>
      <c r="D30" s="22">
        <v>0</v>
      </c>
      <c r="E30" s="24">
        <v>0</v>
      </c>
      <c r="F30" s="24">
        <f t="shared" si="1"/>
        <v>0</v>
      </c>
    </row>
    <row r="31" spans="1:6" s="20" customFormat="1" x14ac:dyDescent="0.3">
      <c r="A31" s="15">
        <v>25</v>
      </c>
      <c r="B31" s="13" t="s">
        <v>54</v>
      </c>
      <c r="C31" s="31" t="s">
        <v>34</v>
      </c>
      <c r="D31" s="22">
        <v>172172.34</v>
      </c>
      <c r="E31" s="24">
        <v>0</v>
      </c>
      <c r="F31" s="24">
        <f t="shared" si="1"/>
        <v>172172.34</v>
      </c>
    </row>
    <row r="32" spans="1:6" s="20" customFormat="1" x14ac:dyDescent="0.3">
      <c r="A32" s="15">
        <v>26</v>
      </c>
      <c r="B32" s="13" t="s">
        <v>54</v>
      </c>
      <c r="C32" s="31" t="s">
        <v>79</v>
      </c>
      <c r="D32" s="22">
        <v>0</v>
      </c>
      <c r="E32" s="24">
        <v>0</v>
      </c>
      <c r="F32" s="24">
        <f t="shared" si="1"/>
        <v>0</v>
      </c>
    </row>
    <row r="33" spans="1:6" s="20" customFormat="1" x14ac:dyDescent="0.3">
      <c r="A33" s="15">
        <v>27</v>
      </c>
      <c r="B33" s="13" t="s">
        <v>54</v>
      </c>
      <c r="C33" s="31" t="s">
        <v>81</v>
      </c>
      <c r="D33" s="22">
        <v>0</v>
      </c>
      <c r="E33" s="24">
        <v>0</v>
      </c>
      <c r="F33" s="24">
        <f t="shared" si="1"/>
        <v>0</v>
      </c>
    </row>
    <row r="34" spans="1:6" s="20" customFormat="1" x14ac:dyDescent="0.3">
      <c r="A34" s="15">
        <v>28</v>
      </c>
      <c r="B34" s="13" t="s">
        <v>54</v>
      </c>
      <c r="C34" s="31" t="s">
        <v>78</v>
      </c>
      <c r="D34" s="22">
        <v>0</v>
      </c>
      <c r="E34" s="24">
        <v>0</v>
      </c>
      <c r="F34" s="24">
        <f t="shared" si="1"/>
        <v>0</v>
      </c>
    </row>
    <row r="35" spans="1:6" s="20" customFormat="1" x14ac:dyDescent="0.3">
      <c r="A35" s="15">
        <v>29</v>
      </c>
      <c r="B35" s="13" t="s">
        <v>54</v>
      </c>
      <c r="C35" s="31" t="s">
        <v>77</v>
      </c>
      <c r="D35" s="22">
        <v>0</v>
      </c>
      <c r="E35" s="24">
        <v>0</v>
      </c>
      <c r="F35" s="24">
        <f t="shared" si="1"/>
        <v>0</v>
      </c>
    </row>
    <row r="36" spans="1:6" s="20" customFormat="1" x14ac:dyDescent="0.3">
      <c r="A36" s="15">
        <v>30</v>
      </c>
      <c r="B36" s="13" t="s">
        <v>54</v>
      </c>
      <c r="C36" s="31" t="s">
        <v>24</v>
      </c>
      <c r="D36" s="22">
        <v>1222601</v>
      </c>
      <c r="E36" s="24">
        <v>0</v>
      </c>
      <c r="F36" s="24">
        <f t="shared" si="1"/>
        <v>1222601</v>
      </c>
    </row>
    <row r="37" spans="1:6" s="20" customFormat="1" x14ac:dyDescent="0.3">
      <c r="A37" s="15">
        <v>31</v>
      </c>
      <c r="B37" s="13" t="s">
        <v>54</v>
      </c>
      <c r="C37" s="31" t="s">
        <v>120</v>
      </c>
      <c r="D37" s="22">
        <v>0</v>
      </c>
      <c r="E37" s="24">
        <v>0</v>
      </c>
      <c r="F37" s="24">
        <f t="shared" si="1"/>
        <v>0</v>
      </c>
    </row>
    <row r="38" spans="1:6" s="20" customFormat="1" x14ac:dyDescent="0.3">
      <c r="A38" s="15">
        <v>32</v>
      </c>
      <c r="B38" s="13" t="s">
        <v>54</v>
      </c>
      <c r="C38" s="31" t="s">
        <v>125</v>
      </c>
      <c r="D38" s="22">
        <v>0</v>
      </c>
      <c r="E38" s="24">
        <v>0</v>
      </c>
      <c r="F38" s="24">
        <f t="shared" si="1"/>
        <v>0</v>
      </c>
    </row>
    <row r="39" spans="1:6" s="20" customFormat="1" x14ac:dyDescent="0.3">
      <c r="A39" s="15">
        <v>33</v>
      </c>
      <c r="B39" s="13" t="s">
        <v>7</v>
      </c>
      <c r="C39" s="31" t="s">
        <v>31</v>
      </c>
      <c r="D39" s="17">
        <v>0</v>
      </c>
      <c r="E39" s="24">
        <v>0</v>
      </c>
      <c r="F39" s="24">
        <f t="shared" ref="F39:F70" si="2">+D39+E39</f>
        <v>0</v>
      </c>
    </row>
    <row r="40" spans="1:6" s="20" customFormat="1" x14ac:dyDescent="0.3">
      <c r="A40" s="15">
        <v>34</v>
      </c>
      <c r="B40" s="13" t="s">
        <v>7</v>
      </c>
      <c r="C40" s="31" t="s">
        <v>80</v>
      </c>
      <c r="D40" s="17">
        <v>0</v>
      </c>
      <c r="E40" s="24">
        <v>0</v>
      </c>
      <c r="F40" s="24">
        <f t="shared" si="2"/>
        <v>0</v>
      </c>
    </row>
    <row r="41" spans="1:6" s="20" customFormat="1" x14ac:dyDescent="0.3">
      <c r="A41" s="15">
        <v>35</v>
      </c>
      <c r="B41" s="13" t="s">
        <v>7</v>
      </c>
      <c r="C41" s="31" t="s">
        <v>34</v>
      </c>
      <c r="D41" s="17">
        <v>0</v>
      </c>
      <c r="E41" s="24">
        <v>0</v>
      </c>
      <c r="F41" s="24">
        <f t="shared" si="2"/>
        <v>0</v>
      </c>
    </row>
    <row r="42" spans="1:6" s="20" customFormat="1" x14ac:dyDescent="0.3">
      <c r="A42" s="15">
        <v>36</v>
      </c>
      <c r="B42" s="13" t="s">
        <v>7</v>
      </c>
      <c r="C42" s="31" t="s">
        <v>79</v>
      </c>
      <c r="D42" s="17">
        <v>0</v>
      </c>
      <c r="E42" s="24">
        <v>0</v>
      </c>
      <c r="F42" s="24">
        <f t="shared" si="2"/>
        <v>0</v>
      </c>
    </row>
    <row r="43" spans="1:6" s="20" customFormat="1" x14ac:dyDescent="0.3">
      <c r="A43" s="15">
        <v>37</v>
      </c>
      <c r="B43" s="13" t="s">
        <v>7</v>
      </c>
      <c r="C43" s="31" t="s">
        <v>81</v>
      </c>
      <c r="D43" s="17">
        <v>0</v>
      </c>
      <c r="E43" s="24">
        <v>0</v>
      </c>
      <c r="F43" s="24">
        <f t="shared" si="2"/>
        <v>0</v>
      </c>
    </row>
    <row r="44" spans="1:6" s="20" customFormat="1" x14ac:dyDescent="0.3">
      <c r="A44" s="15">
        <v>38</v>
      </c>
      <c r="B44" s="13" t="s">
        <v>7</v>
      </c>
      <c r="C44" s="31" t="s">
        <v>78</v>
      </c>
      <c r="D44" s="17">
        <v>0</v>
      </c>
      <c r="E44" s="24">
        <v>0</v>
      </c>
      <c r="F44" s="24">
        <f t="shared" si="2"/>
        <v>0</v>
      </c>
    </row>
    <row r="45" spans="1:6" s="16" customFormat="1" x14ac:dyDescent="0.3">
      <c r="A45" s="15">
        <v>39</v>
      </c>
      <c r="B45" s="13" t="s">
        <v>7</v>
      </c>
      <c r="C45" s="31" t="s">
        <v>77</v>
      </c>
      <c r="D45" s="17">
        <v>0</v>
      </c>
      <c r="E45" s="24">
        <v>0</v>
      </c>
      <c r="F45" s="24">
        <f t="shared" si="2"/>
        <v>0</v>
      </c>
    </row>
    <row r="46" spans="1:6" s="16" customFormat="1" x14ac:dyDescent="0.3">
      <c r="A46" s="15">
        <v>40</v>
      </c>
      <c r="B46" s="13" t="s">
        <v>7</v>
      </c>
      <c r="C46" s="31" t="s">
        <v>24</v>
      </c>
      <c r="D46" s="17">
        <v>0</v>
      </c>
      <c r="E46" s="24">
        <v>0</v>
      </c>
      <c r="F46" s="24">
        <f t="shared" si="2"/>
        <v>0</v>
      </c>
    </row>
    <row r="47" spans="1:6" s="16" customFormat="1" x14ac:dyDescent="0.3">
      <c r="A47" s="15">
        <v>41</v>
      </c>
      <c r="B47" s="13" t="s">
        <v>7</v>
      </c>
      <c r="C47" s="31" t="s">
        <v>120</v>
      </c>
      <c r="D47" s="17">
        <v>0</v>
      </c>
      <c r="E47" s="24">
        <v>0</v>
      </c>
      <c r="F47" s="24">
        <f t="shared" si="2"/>
        <v>0</v>
      </c>
    </row>
    <row r="48" spans="1:6" s="16" customFormat="1" x14ac:dyDescent="0.3">
      <c r="A48" s="15">
        <v>42</v>
      </c>
      <c r="B48" s="13" t="s">
        <v>7</v>
      </c>
      <c r="C48" t="s">
        <v>125</v>
      </c>
      <c r="D48" s="17">
        <v>0</v>
      </c>
      <c r="E48" s="24">
        <v>0</v>
      </c>
      <c r="F48" s="24">
        <f t="shared" si="2"/>
        <v>0</v>
      </c>
    </row>
    <row r="49" spans="1:6" s="16" customFormat="1" x14ac:dyDescent="0.3">
      <c r="A49" s="15">
        <v>43</v>
      </c>
      <c r="B49" s="13" t="s">
        <v>7</v>
      </c>
      <c r="C49" s="31" t="s">
        <v>87</v>
      </c>
      <c r="D49" s="17">
        <v>0</v>
      </c>
      <c r="E49" s="24">
        <v>0</v>
      </c>
      <c r="F49" s="24">
        <f t="shared" si="2"/>
        <v>0</v>
      </c>
    </row>
    <row r="50" spans="1:6" s="16" customFormat="1" x14ac:dyDescent="0.3">
      <c r="A50" s="15">
        <v>44</v>
      </c>
      <c r="B50" s="13" t="s">
        <v>212</v>
      </c>
      <c r="C50" s="31" t="s">
        <v>31</v>
      </c>
      <c r="D50" s="17">
        <v>3079684.5700000059</v>
      </c>
      <c r="E50" s="53">
        <f t="shared" ref="E50:E58" si="3">+F50-D50</f>
        <v>-2591535.96</v>
      </c>
      <c r="F50" s="24">
        <v>488148.6100000061</v>
      </c>
    </row>
    <row r="51" spans="1:6" s="16" customFormat="1" x14ac:dyDescent="0.3">
      <c r="A51" s="15">
        <v>45</v>
      </c>
      <c r="B51" s="13" t="s">
        <v>212</v>
      </c>
      <c r="C51" s="31" t="s">
        <v>80</v>
      </c>
      <c r="D51" s="17">
        <v>13760879.789999999</v>
      </c>
      <c r="E51" s="53">
        <f t="shared" si="3"/>
        <v>335983.40000000037</v>
      </c>
      <c r="F51" s="24">
        <v>14096863.189999999</v>
      </c>
    </row>
    <row r="52" spans="1:6" s="16" customFormat="1" x14ac:dyDescent="0.3">
      <c r="A52" s="15">
        <v>46</v>
      </c>
      <c r="B52" s="13" t="s">
        <v>212</v>
      </c>
      <c r="C52" s="31" t="s">
        <v>34</v>
      </c>
      <c r="D52" s="17">
        <v>1885418.2600000035</v>
      </c>
      <c r="E52" s="53">
        <f t="shared" si="3"/>
        <v>-295023.11000000359</v>
      </c>
      <c r="F52" s="24">
        <v>1590395.15</v>
      </c>
    </row>
    <row r="53" spans="1:6" s="16" customFormat="1" x14ac:dyDescent="0.3">
      <c r="A53" s="15">
        <v>47</v>
      </c>
      <c r="B53" s="13" t="s">
        <v>212</v>
      </c>
      <c r="C53" s="31" t="s">
        <v>79</v>
      </c>
      <c r="D53" s="17">
        <v>798643.86999999918</v>
      </c>
      <c r="E53" s="53">
        <f t="shared" si="3"/>
        <v>90569.600000000792</v>
      </c>
      <c r="F53" s="24">
        <v>889213.47</v>
      </c>
    </row>
    <row r="54" spans="1:6" s="16" customFormat="1" x14ac:dyDescent="0.3">
      <c r="A54" s="15">
        <v>48</v>
      </c>
      <c r="B54" s="13" t="s">
        <v>212</v>
      </c>
      <c r="C54" s="31" t="s">
        <v>81</v>
      </c>
      <c r="D54" s="17">
        <v>4237305.3274732102</v>
      </c>
      <c r="E54" s="53">
        <f t="shared" si="3"/>
        <v>-1913083.85747321</v>
      </c>
      <c r="F54" s="24">
        <v>2324221.4700000002</v>
      </c>
    </row>
    <row r="55" spans="1:6" s="16" customFormat="1" x14ac:dyDescent="0.3">
      <c r="A55" s="15">
        <v>49</v>
      </c>
      <c r="B55" s="13" t="s">
        <v>212</v>
      </c>
      <c r="C55" s="31" t="s">
        <v>78</v>
      </c>
      <c r="D55" s="17">
        <v>1088454.98</v>
      </c>
      <c r="E55" s="53">
        <f t="shared" si="3"/>
        <v>-1088454.98</v>
      </c>
      <c r="F55" s="24">
        <v>0</v>
      </c>
    </row>
    <row r="56" spans="1:6" s="16" customFormat="1" x14ac:dyDescent="0.3">
      <c r="A56" s="15">
        <v>50</v>
      </c>
      <c r="B56" s="13" t="s">
        <v>212</v>
      </c>
      <c r="C56" s="31" t="s">
        <v>77</v>
      </c>
      <c r="D56" s="17">
        <v>8103216.5199999996</v>
      </c>
      <c r="E56" s="53">
        <f t="shared" si="3"/>
        <v>-2747372.2899999991</v>
      </c>
      <c r="F56" s="24">
        <v>5355844.2300000004</v>
      </c>
    </row>
    <row r="57" spans="1:6" s="16" customFormat="1" x14ac:dyDescent="0.3">
      <c r="A57" s="15">
        <v>51</v>
      </c>
      <c r="B57" s="13" t="s">
        <v>212</v>
      </c>
      <c r="C57" s="31" t="s">
        <v>24</v>
      </c>
      <c r="D57" s="17">
        <v>4072939.0700000003</v>
      </c>
      <c r="E57" s="53">
        <f t="shared" si="3"/>
        <v>224963.19999999925</v>
      </c>
      <c r="F57" s="24">
        <v>4297902.2699999996</v>
      </c>
    </row>
    <row r="58" spans="1:6" s="16" customFormat="1" x14ac:dyDescent="0.3">
      <c r="A58" s="15">
        <v>52</v>
      </c>
      <c r="B58" s="13" t="s">
        <v>212</v>
      </c>
      <c r="C58" s="31" t="s">
        <v>120</v>
      </c>
      <c r="D58" s="17">
        <v>2165317.48</v>
      </c>
      <c r="E58" s="53">
        <f t="shared" si="3"/>
        <v>130741.60000000009</v>
      </c>
      <c r="F58" s="24">
        <v>2296059.08</v>
      </c>
    </row>
    <row r="59" spans="1:6" s="16" customFormat="1" x14ac:dyDescent="0.3">
      <c r="A59" s="15">
        <v>53</v>
      </c>
      <c r="B59" s="13" t="s">
        <v>35</v>
      </c>
      <c r="C59" s="31" t="s">
        <v>31</v>
      </c>
      <c r="D59" s="17">
        <v>4486536.21</v>
      </c>
      <c r="E59" s="53">
        <v>-4486536.21</v>
      </c>
      <c r="F59" s="24">
        <v>0</v>
      </c>
    </row>
    <row r="60" spans="1:6" s="16" customFormat="1" x14ac:dyDescent="0.3">
      <c r="A60" s="15">
        <v>54</v>
      </c>
      <c r="B60" s="13" t="s">
        <v>35</v>
      </c>
      <c r="C60" s="31" t="s">
        <v>80</v>
      </c>
      <c r="D60" s="17">
        <v>0</v>
      </c>
      <c r="E60" s="24">
        <v>0</v>
      </c>
      <c r="F60" s="24">
        <f t="shared" si="2"/>
        <v>0</v>
      </c>
    </row>
    <row r="61" spans="1:6" s="16" customFormat="1" x14ac:dyDescent="0.3">
      <c r="A61" s="15">
        <v>55</v>
      </c>
      <c r="B61" s="13" t="s">
        <v>35</v>
      </c>
      <c r="C61" s="31" t="s">
        <v>34</v>
      </c>
      <c r="D61" s="17">
        <v>0</v>
      </c>
      <c r="E61" s="24">
        <v>0</v>
      </c>
      <c r="F61" s="24">
        <f t="shared" si="2"/>
        <v>0</v>
      </c>
    </row>
    <row r="62" spans="1:6" s="16" customFormat="1" x14ac:dyDescent="0.3">
      <c r="A62" s="15">
        <v>56</v>
      </c>
      <c r="B62" s="13" t="s">
        <v>35</v>
      </c>
      <c r="C62" s="31" t="s">
        <v>79</v>
      </c>
      <c r="D62" s="17">
        <v>217165.63000000035</v>
      </c>
      <c r="E62" s="24">
        <v>0</v>
      </c>
      <c r="F62" s="24">
        <f t="shared" si="2"/>
        <v>217165.63000000035</v>
      </c>
    </row>
    <row r="63" spans="1:6" s="23" customFormat="1" x14ac:dyDescent="0.3">
      <c r="A63" s="15">
        <v>57</v>
      </c>
      <c r="B63" s="13" t="s">
        <v>35</v>
      </c>
      <c r="C63" s="31" t="s">
        <v>81</v>
      </c>
      <c r="D63" s="17">
        <v>0</v>
      </c>
      <c r="E63" s="24">
        <v>0</v>
      </c>
      <c r="F63" s="24">
        <f t="shared" si="2"/>
        <v>0</v>
      </c>
    </row>
    <row r="64" spans="1:6" s="23" customFormat="1" x14ac:dyDescent="0.3">
      <c r="A64" s="15">
        <v>58</v>
      </c>
      <c r="B64" s="13" t="s">
        <v>35</v>
      </c>
      <c r="C64" s="31" t="s">
        <v>78</v>
      </c>
      <c r="D64" s="17">
        <v>1296882.3900000001</v>
      </c>
      <c r="E64" s="24">
        <v>0</v>
      </c>
      <c r="F64" s="24">
        <f t="shared" si="2"/>
        <v>1296882.3900000001</v>
      </c>
    </row>
    <row r="65" spans="1:6" s="16" customFormat="1" x14ac:dyDescent="0.3">
      <c r="A65" s="15">
        <v>59</v>
      </c>
      <c r="B65" s="13" t="s">
        <v>35</v>
      </c>
      <c r="C65" s="31" t="s">
        <v>77</v>
      </c>
      <c r="D65" s="17">
        <v>0</v>
      </c>
      <c r="E65" s="24">
        <v>0</v>
      </c>
      <c r="F65" s="24">
        <f t="shared" si="2"/>
        <v>0</v>
      </c>
    </row>
    <row r="66" spans="1:6" s="16" customFormat="1" x14ac:dyDescent="0.3">
      <c r="A66" s="15">
        <v>60</v>
      </c>
      <c r="B66" s="13" t="s">
        <v>35</v>
      </c>
      <c r="C66" s="31" t="s">
        <v>24</v>
      </c>
      <c r="D66" s="17">
        <v>0</v>
      </c>
      <c r="E66" s="24">
        <v>0</v>
      </c>
      <c r="F66" s="24">
        <f t="shared" si="2"/>
        <v>0</v>
      </c>
    </row>
    <row r="67" spans="1:6" s="16" customFormat="1" x14ac:dyDescent="0.3">
      <c r="A67" s="15">
        <v>61</v>
      </c>
      <c r="B67" s="13" t="s">
        <v>35</v>
      </c>
      <c r="C67" s="31" t="s">
        <v>120</v>
      </c>
      <c r="D67" s="17">
        <v>7250</v>
      </c>
      <c r="E67" s="24">
        <v>0</v>
      </c>
      <c r="F67" s="24">
        <f t="shared" si="2"/>
        <v>7250</v>
      </c>
    </row>
    <row r="68" spans="1:6" s="16" customFormat="1" x14ac:dyDescent="0.3">
      <c r="A68" s="15">
        <v>62</v>
      </c>
      <c r="B68" s="13" t="s">
        <v>35</v>
      </c>
      <c r="C68" s="31" t="s">
        <v>85</v>
      </c>
      <c r="D68" s="17">
        <v>35172.129999999888</v>
      </c>
      <c r="E68" s="24">
        <v>0</v>
      </c>
      <c r="F68" s="24">
        <f t="shared" si="2"/>
        <v>35172.129999999888</v>
      </c>
    </row>
    <row r="69" spans="1:6" s="16" customFormat="1" x14ac:dyDescent="0.3">
      <c r="A69" s="15">
        <v>63</v>
      </c>
      <c r="B69" s="13" t="s">
        <v>35</v>
      </c>
      <c r="C69" s="31" t="s">
        <v>127</v>
      </c>
      <c r="D69" s="17">
        <v>1829494.9100000001</v>
      </c>
      <c r="E69" s="24">
        <v>0</v>
      </c>
      <c r="F69" s="24">
        <f t="shared" si="2"/>
        <v>1829494.9100000001</v>
      </c>
    </row>
    <row r="70" spans="1:6" s="16" customFormat="1" x14ac:dyDescent="0.3">
      <c r="A70" s="15">
        <v>64</v>
      </c>
      <c r="B70" s="13" t="s">
        <v>35</v>
      </c>
      <c r="C70" s="31" t="s">
        <v>86</v>
      </c>
      <c r="D70" s="17">
        <v>0</v>
      </c>
      <c r="E70" s="24">
        <v>0</v>
      </c>
      <c r="F70" s="24">
        <f t="shared" si="2"/>
        <v>0</v>
      </c>
    </row>
    <row r="71" spans="1:6" s="16" customFormat="1" x14ac:dyDescent="0.3">
      <c r="A71" s="15">
        <v>65</v>
      </c>
      <c r="B71" s="13" t="s">
        <v>17</v>
      </c>
      <c r="C71" s="31" t="s">
        <v>31</v>
      </c>
      <c r="D71" s="32">
        <v>1874605.72</v>
      </c>
      <c r="E71" s="24">
        <v>0</v>
      </c>
      <c r="F71" s="24">
        <f t="shared" ref="F71:F102" si="4">+D71+E71</f>
        <v>1874605.72</v>
      </c>
    </row>
    <row r="72" spans="1:6" s="16" customFormat="1" x14ac:dyDescent="0.3">
      <c r="A72" s="15">
        <v>66</v>
      </c>
      <c r="B72" s="13" t="s">
        <v>17</v>
      </c>
      <c r="C72" s="31" t="s">
        <v>80</v>
      </c>
      <c r="D72" s="17">
        <v>373457.09</v>
      </c>
      <c r="E72" s="24">
        <v>-373457.09</v>
      </c>
      <c r="F72" s="24">
        <v>0</v>
      </c>
    </row>
    <row r="73" spans="1:6" s="20" customFormat="1" x14ac:dyDescent="0.3">
      <c r="A73" s="15">
        <v>67</v>
      </c>
      <c r="B73" s="13" t="s">
        <v>17</v>
      </c>
      <c r="C73" s="31" t="s">
        <v>34</v>
      </c>
      <c r="D73" s="17">
        <v>0</v>
      </c>
      <c r="E73" s="24">
        <v>0</v>
      </c>
      <c r="F73" s="24">
        <f t="shared" si="4"/>
        <v>0</v>
      </c>
    </row>
    <row r="74" spans="1:6" s="20" customFormat="1" x14ac:dyDescent="0.3">
      <c r="A74" s="15">
        <v>68</v>
      </c>
      <c r="B74" s="13" t="s">
        <v>17</v>
      </c>
      <c r="C74" s="31" t="s">
        <v>79</v>
      </c>
      <c r="D74" s="10">
        <v>7638702.5683000004</v>
      </c>
      <c r="E74" s="24">
        <v>0</v>
      </c>
      <c r="F74" s="24">
        <f t="shared" si="4"/>
        <v>7638702.5683000004</v>
      </c>
    </row>
    <row r="75" spans="1:6" s="20" customFormat="1" x14ac:dyDescent="0.3">
      <c r="A75" s="15">
        <v>69</v>
      </c>
      <c r="B75" s="13" t="s">
        <v>17</v>
      </c>
      <c r="C75" s="31" t="s">
        <v>81</v>
      </c>
      <c r="D75" s="10">
        <v>6665603.0199999996</v>
      </c>
      <c r="E75" s="24">
        <v>-6665603.0199999996</v>
      </c>
      <c r="F75" s="24">
        <v>0</v>
      </c>
    </row>
    <row r="76" spans="1:6" s="20" customFormat="1" x14ac:dyDescent="0.3">
      <c r="A76" s="15">
        <v>70</v>
      </c>
      <c r="B76" s="13" t="s">
        <v>17</v>
      </c>
      <c r="C76" s="31" t="s">
        <v>77</v>
      </c>
      <c r="D76" s="17">
        <v>8195943.0199999996</v>
      </c>
      <c r="E76" s="24">
        <v>0</v>
      </c>
      <c r="F76" s="24">
        <f t="shared" si="4"/>
        <v>8195943.0199999996</v>
      </c>
    </row>
    <row r="77" spans="1:6" s="20" customFormat="1" x14ac:dyDescent="0.3">
      <c r="A77" s="15">
        <v>71</v>
      </c>
      <c r="B77" s="13" t="s">
        <v>17</v>
      </c>
      <c r="C77" s="31" t="s">
        <v>24</v>
      </c>
      <c r="D77" s="10">
        <v>219572.16999999993</v>
      </c>
      <c r="E77" s="24">
        <v>0</v>
      </c>
      <c r="F77" s="24">
        <f t="shared" si="4"/>
        <v>219572.16999999993</v>
      </c>
    </row>
    <row r="78" spans="1:6" s="20" customFormat="1" x14ac:dyDescent="0.3">
      <c r="A78" s="15">
        <v>72</v>
      </c>
      <c r="B78" s="13" t="s">
        <v>17</v>
      </c>
      <c r="C78" s="31" t="s">
        <v>120</v>
      </c>
      <c r="D78" s="17">
        <v>296418.49</v>
      </c>
      <c r="E78" s="24">
        <v>0</v>
      </c>
      <c r="F78" s="24">
        <f t="shared" si="4"/>
        <v>296418.49</v>
      </c>
    </row>
    <row r="79" spans="1:6" s="20" customFormat="1" x14ac:dyDescent="0.3">
      <c r="A79" s="15">
        <v>73</v>
      </c>
      <c r="B79" s="13" t="s">
        <v>17</v>
      </c>
      <c r="C79" s="31" t="s">
        <v>119</v>
      </c>
      <c r="D79" s="10">
        <v>4515283.05</v>
      </c>
      <c r="E79" s="24">
        <v>0</v>
      </c>
      <c r="F79" s="24">
        <f t="shared" si="4"/>
        <v>4515283.05</v>
      </c>
    </row>
    <row r="80" spans="1:6" s="20" customFormat="1" x14ac:dyDescent="0.3">
      <c r="A80" s="15">
        <v>74</v>
      </c>
      <c r="B80" s="13" t="s">
        <v>17</v>
      </c>
      <c r="C80" s="31" t="s">
        <v>121</v>
      </c>
      <c r="D80" s="17">
        <v>2903487.11</v>
      </c>
      <c r="E80" s="24">
        <v>0</v>
      </c>
      <c r="F80" s="24">
        <f t="shared" si="4"/>
        <v>2903487.11</v>
      </c>
    </row>
    <row r="81" spans="1:6" s="20" customFormat="1" x14ac:dyDescent="0.3">
      <c r="A81" s="15">
        <v>75</v>
      </c>
      <c r="B81" s="13" t="s">
        <v>65</v>
      </c>
      <c r="C81" s="31" t="s">
        <v>31</v>
      </c>
      <c r="D81" s="10">
        <v>1754883.11</v>
      </c>
      <c r="E81" s="24">
        <v>0</v>
      </c>
      <c r="F81" s="24">
        <f t="shared" si="4"/>
        <v>1754883.11</v>
      </c>
    </row>
    <row r="82" spans="1:6" s="20" customFormat="1" x14ac:dyDescent="0.3">
      <c r="A82" s="15">
        <v>76</v>
      </c>
      <c r="B82" s="13" t="s">
        <v>65</v>
      </c>
      <c r="C82" s="31" t="s">
        <v>80</v>
      </c>
      <c r="D82" s="17">
        <v>6495827.2699999996</v>
      </c>
      <c r="E82" s="24">
        <v>-851707.06</v>
      </c>
      <c r="F82" s="24">
        <f t="shared" si="4"/>
        <v>5644120.209999999</v>
      </c>
    </row>
    <row r="83" spans="1:6" s="20" customFormat="1" x14ac:dyDescent="0.3">
      <c r="A83" s="15">
        <v>77</v>
      </c>
      <c r="B83" s="13" t="s">
        <v>65</v>
      </c>
      <c r="C83" s="31" t="s">
        <v>34</v>
      </c>
      <c r="D83" s="10">
        <v>1217122.8899999997</v>
      </c>
      <c r="E83" s="24">
        <v>0</v>
      </c>
      <c r="F83" s="24">
        <f t="shared" si="4"/>
        <v>1217122.8899999997</v>
      </c>
    </row>
    <row r="84" spans="1:6" s="20" customFormat="1" x14ac:dyDescent="0.3">
      <c r="A84" s="15">
        <v>78</v>
      </c>
      <c r="B84" s="13" t="s">
        <v>65</v>
      </c>
      <c r="C84" s="31" t="s">
        <v>79</v>
      </c>
      <c r="D84" s="10">
        <v>2033884.21</v>
      </c>
      <c r="E84" s="24">
        <v>0</v>
      </c>
      <c r="F84" s="24">
        <f t="shared" si="4"/>
        <v>2033884.21</v>
      </c>
    </row>
    <row r="85" spans="1:6" s="20" customFormat="1" x14ac:dyDescent="0.3">
      <c r="A85" s="15">
        <v>79</v>
      </c>
      <c r="B85" s="13" t="s">
        <v>65</v>
      </c>
      <c r="C85" s="31" t="s">
        <v>81</v>
      </c>
      <c r="D85" s="10">
        <v>1064503.1000000003</v>
      </c>
      <c r="E85" s="24">
        <v>0</v>
      </c>
      <c r="F85" s="24">
        <f t="shared" si="4"/>
        <v>1064503.1000000003</v>
      </c>
    </row>
    <row r="86" spans="1:6" s="20" customFormat="1" x14ac:dyDescent="0.3">
      <c r="A86" s="15">
        <v>80</v>
      </c>
      <c r="B86" s="13" t="s">
        <v>65</v>
      </c>
      <c r="C86" s="31" t="s">
        <v>78</v>
      </c>
      <c r="D86" s="22">
        <v>0</v>
      </c>
      <c r="E86" s="24">
        <v>0</v>
      </c>
      <c r="F86" s="24">
        <f t="shared" si="4"/>
        <v>0</v>
      </c>
    </row>
    <row r="87" spans="1:6" s="20" customFormat="1" x14ac:dyDescent="0.3">
      <c r="A87" s="15">
        <v>81</v>
      </c>
      <c r="B87" s="13" t="s">
        <v>65</v>
      </c>
      <c r="C87" s="31" t="s">
        <v>77</v>
      </c>
      <c r="D87" s="17">
        <v>1458913.47</v>
      </c>
      <c r="E87" s="24">
        <v>-1376514.64</v>
      </c>
      <c r="F87" s="24">
        <f t="shared" si="4"/>
        <v>82398.830000000075</v>
      </c>
    </row>
    <row r="88" spans="1:6" s="20" customFormat="1" x14ac:dyDescent="0.3">
      <c r="A88" s="15">
        <v>82</v>
      </c>
      <c r="B88" s="13" t="s">
        <v>65</v>
      </c>
      <c r="C88" s="31" t="s">
        <v>24</v>
      </c>
      <c r="D88" s="10">
        <v>11876.069999999891</v>
      </c>
      <c r="E88" s="24">
        <v>0</v>
      </c>
      <c r="F88" s="24">
        <f t="shared" si="4"/>
        <v>11876.069999999891</v>
      </c>
    </row>
    <row r="89" spans="1:6" s="20" customFormat="1" x14ac:dyDescent="0.3">
      <c r="A89" s="15">
        <v>83</v>
      </c>
      <c r="B89" s="13" t="s">
        <v>65</v>
      </c>
      <c r="C89" s="31" t="s">
        <v>120</v>
      </c>
      <c r="D89" s="10">
        <v>215499.64</v>
      </c>
      <c r="E89" s="24">
        <v>0</v>
      </c>
      <c r="F89" s="24">
        <f t="shared" si="4"/>
        <v>215499.64</v>
      </c>
    </row>
    <row r="90" spans="1:6" s="20" customFormat="1" x14ac:dyDescent="0.3">
      <c r="A90" s="15">
        <v>84</v>
      </c>
      <c r="B90" s="13" t="s">
        <v>26</v>
      </c>
      <c r="C90" s="31" t="s">
        <v>31</v>
      </c>
      <c r="D90" s="17">
        <v>1095500.6499999999</v>
      </c>
      <c r="E90" s="24">
        <v>-1095500.6499999999</v>
      </c>
      <c r="F90" s="24">
        <f t="shared" si="4"/>
        <v>0</v>
      </c>
    </row>
    <row r="91" spans="1:6" s="20" customFormat="1" x14ac:dyDescent="0.3">
      <c r="A91" s="15">
        <v>85</v>
      </c>
      <c r="B91" s="13" t="s">
        <v>26</v>
      </c>
      <c r="C91" s="31" t="s">
        <v>80</v>
      </c>
      <c r="D91" s="17">
        <v>0</v>
      </c>
      <c r="E91" s="24">
        <v>0</v>
      </c>
      <c r="F91" s="24">
        <f t="shared" si="4"/>
        <v>0</v>
      </c>
    </row>
    <row r="92" spans="1:6" s="20" customFormat="1" x14ac:dyDescent="0.3">
      <c r="A92" s="15">
        <v>86</v>
      </c>
      <c r="B92" s="13" t="s">
        <v>26</v>
      </c>
      <c r="C92" s="31" t="s">
        <v>34</v>
      </c>
      <c r="D92" s="89">
        <v>160362.84</v>
      </c>
      <c r="E92" s="24">
        <v>-160362.84</v>
      </c>
      <c r="F92" s="24">
        <f t="shared" si="4"/>
        <v>0</v>
      </c>
    </row>
    <row r="93" spans="1:6" s="20" customFormat="1" x14ac:dyDescent="0.3">
      <c r="A93" s="15">
        <v>87</v>
      </c>
      <c r="B93" s="13" t="s">
        <v>26</v>
      </c>
      <c r="C93" s="31" t="s">
        <v>79</v>
      </c>
      <c r="D93" s="17">
        <v>0</v>
      </c>
      <c r="E93" s="24">
        <v>0</v>
      </c>
      <c r="F93" s="24">
        <f t="shared" si="4"/>
        <v>0</v>
      </c>
    </row>
    <row r="94" spans="1:6" s="20" customFormat="1" x14ac:dyDescent="0.3">
      <c r="A94" s="15">
        <v>88</v>
      </c>
      <c r="B94" s="13" t="s">
        <v>26</v>
      </c>
      <c r="C94" s="31" t="s">
        <v>81</v>
      </c>
      <c r="D94" s="17">
        <v>0</v>
      </c>
      <c r="E94" s="24">
        <v>0</v>
      </c>
      <c r="F94" s="24">
        <f t="shared" si="4"/>
        <v>0</v>
      </c>
    </row>
    <row r="95" spans="1:6" s="20" customFormat="1" x14ac:dyDescent="0.3">
      <c r="A95" s="15">
        <v>89</v>
      </c>
      <c r="B95" s="13" t="s">
        <v>26</v>
      </c>
      <c r="C95" s="31" t="s">
        <v>78</v>
      </c>
      <c r="D95" s="17">
        <v>4984.99</v>
      </c>
      <c r="E95" s="24">
        <v>-4984.99</v>
      </c>
      <c r="F95" s="24">
        <v>0</v>
      </c>
    </row>
    <row r="96" spans="1:6" s="20" customFormat="1" x14ac:dyDescent="0.3">
      <c r="A96" s="15">
        <v>90</v>
      </c>
      <c r="B96" s="13" t="s">
        <v>26</v>
      </c>
      <c r="C96" s="31" t="s">
        <v>77</v>
      </c>
      <c r="D96" s="17">
        <v>0</v>
      </c>
      <c r="E96" s="24">
        <v>0</v>
      </c>
      <c r="F96" s="24">
        <f t="shared" si="4"/>
        <v>0</v>
      </c>
    </row>
    <row r="97" spans="1:6" s="20" customFormat="1" x14ac:dyDescent="0.3">
      <c r="A97" s="15">
        <v>91</v>
      </c>
      <c r="B97" s="13" t="s">
        <v>26</v>
      </c>
      <c r="C97" s="31" t="s">
        <v>24</v>
      </c>
      <c r="D97" s="17">
        <v>1007892.5300000007</v>
      </c>
      <c r="E97" s="24">
        <v>0</v>
      </c>
      <c r="F97" s="24">
        <f t="shared" si="4"/>
        <v>1007892.5300000007</v>
      </c>
    </row>
    <row r="98" spans="1:6" s="20" customFormat="1" x14ac:dyDescent="0.3">
      <c r="A98" s="15">
        <v>92</v>
      </c>
      <c r="B98" s="13" t="s">
        <v>26</v>
      </c>
      <c r="C98" s="31" t="s">
        <v>120</v>
      </c>
      <c r="D98" s="17">
        <v>4117064.18</v>
      </c>
      <c r="E98" s="24">
        <v>-2098005.85</v>
      </c>
      <c r="F98" s="24">
        <v>2019058.33</v>
      </c>
    </row>
    <row r="99" spans="1:6" s="20" customFormat="1" x14ac:dyDescent="0.3">
      <c r="A99" s="15">
        <v>93</v>
      </c>
      <c r="B99" s="13" t="s">
        <v>26</v>
      </c>
      <c r="C99" s="31" t="s">
        <v>27</v>
      </c>
      <c r="D99" s="17">
        <v>84094.39</v>
      </c>
      <c r="E99" s="24">
        <v>-83648.600999999995</v>
      </c>
      <c r="F99" s="24">
        <f t="shared" si="4"/>
        <v>445.78900000000431</v>
      </c>
    </row>
    <row r="100" spans="1:6" s="25" customFormat="1" x14ac:dyDescent="0.3">
      <c r="A100" s="15">
        <v>94</v>
      </c>
      <c r="B100" s="13" t="s">
        <v>25</v>
      </c>
      <c r="C100" s="31" t="s">
        <v>31</v>
      </c>
      <c r="D100" s="17">
        <v>0</v>
      </c>
      <c r="E100" s="24">
        <v>0</v>
      </c>
      <c r="F100" s="24">
        <f t="shared" si="4"/>
        <v>0</v>
      </c>
    </row>
    <row r="101" spans="1:6" s="25" customFormat="1" x14ac:dyDescent="0.3">
      <c r="A101" s="15">
        <v>95</v>
      </c>
      <c r="B101" s="13" t="s">
        <v>25</v>
      </c>
      <c r="C101" s="31" t="s">
        <v>80</v>
      </c>
      <c r="D101" s="17">
        <v>0</v>
      </c>
      <c r="E101" s="24">
        <v>0</v>
      </c>
      <c r="F101" s="24">
        <f t="shared" si="4"/>
        <v>0</v>
      </c>
    </row>
    <row r="102" spans="1:6" s="25" customFormat="1" x14ac:dyDescent="0.3">
      <c r="A102" s="15">
        <v>96</v>
      </c>
      <c r="B102" s="13" t="s">
        <v>25</v>
      </c>
      <c r="C102" s="31" t="s">
        <v>34</v>
      </c>
      <c r="D102" s="17">
        <v>0</v>
      </c>
      <c r="E102" s="24">
        <v>0</v>
      </c>
      <c r="F102" s="24">
        <f t="shared" si="4"/>
        <v>0</v>
      </c>
    </row>
    <row r="103" spans="1:6" s="25" customFormat="1" x14ac:dyDescent="0.3">
      <c r="A103" s="15">
        <v>97</v>
      </c>
      <c r="B103" s="13" t="s">
        <v>25</v>
      </c>
      <c r="C103" s="31" t="s">
        <v>79</v>
      </c>
      <c r="D103" s="17">
        <v>0</v>
      </c>
      <c r="E103" s="24">
        <v>0</v>
      </c>
      <c r="F103" s="24">
        <f t="shared" ref="F103:F134" si="5">+D103+E103</f>
        <v>0</v>
      </c>
    </row>
    <row r="104" spans="1:6" s="25" customFormat="1" x14ac:dyDescent="0.3">
      <c r="A104" s="15">
        <v>98</v>
      </c>
      <c r="B104" s="13" t="s">
        <v>25</v>
      </c>
      <c r="C104" s="31" t="s">
        <v>81</v>
      </c>
      <c r="D104" s="17">
        <v>0</v>
      </c>
      <c r="E104" s="24">
        <v>0</v>
      </c>
      <c r="F104" s="24">
        <f t="shared" si="5"/>
        <v>0</v>
      </c>
    </row>
    <row r="105" spans="1:6" s="16" customFormat="1" x14ac:dyDescent="0.3">
      <c r="A105" s="15">
        <v>99</v>
      </c>
      <c r="B105" s="13" t="s">
        <v>25</v>
      </c>
      <c r="C105" s="31" t="s">
        <v>78</v>
      </c>
      <c r="D105" s="17">
        <v>0</v>
      </c>
      <c r="E105" s="24">
        <v>0</v>
      </c>
      <c r="F105" s="24">
        <f t="shared" si="5"/>
        <v>0</v>
      </c>
    </row>
    <row r="106" spans="1:6" s="16" customFormat="1" x14ac:dyDescent="0.3">
      <c r="A106" s="15">
        <v>100</v>
      </c>
      <c r="B106" s="13" t="s">
        <v>25</v>
      </c>
      <c r="C106" s="31" t="s">
        <v>77</v>
      </c>
      <c r="D106" s="17">
        <v>0</v>
      </c>
      <c r="E106" s="24">
        <v>0</v>
      </c>
      <c r="F106" s="24">
        <f t="shared" si="5"/>
        <v>0</v>
      </c>
    </row>
    <row r="107" spans="1:6" s="16" customFormat="1" x14ac:dyDescent="0.3">
      <c r="A107" s="15">
        <v>101</v>
      </c>
      <c r="B107" s="13" t="s">
        <v>25</v>
      </c>
      <c r="C107" s="31" t="s">
        <v>24</v>
      </c>
      <c r="D107" s="17">
        <v>0</v>
      </c>
      <c r="E107" s="24">
        <v>0</v>
      </c>
      <c r="F107" s="24">
        <f t="shared" si="5"/>
        <v>0</v>
      </c>
    </row>
    <row r="108" spans="1:6" s="16" customFormat="1" x14ac:dyDescent="0.3">
      <c r="A108" s="15">
        <v>102</v>
      </c>
      <c r="B108" s="13" t="s">
        <v>25</v>
      </c>
      <c r="C108" s="31" t="s">
        <v>120</v>
      </c>
      <c r="D108" s="17">
        <v>0</v>
      </c>
      <c r="E108" s="24">
        <v>0</v>
      </c>
      <c r="F108" s="24">
        <f t="shared" si="5"/>
        <v>0</v>
      </c>
    </row>
    <row r="109" spans="1:6" s="16" customFormat="1" x14ac:dyDescent="0.3">
      <c r="A109" s="15">
        <v>103</v>
      </c>
      <c r="B109" s="13" t="s">
        <v>43</v>
      </c>
      <c r="C109" s="31" t="s">
        <v>31</v>
      </c>
      <c r="D109" s="17">
        <v>0</v>
      </c>
      <c r="E109" s="24">
        <v>0</v>
      </c>
      <c r="F109" s="24">
        <f t="shared" si="5"/>
        <v>0</v>
      </c>
    </row>
    <row r="110" spans="1:6" s="16" customFormat="1" x14ac:dyDescent="0.3">
      <c r="A110" s="15">
        <v>104</v>
      </c>
      <c r="B110" s="13" t="s">
        <v>43</v>
      </c>
      <c r="C110" s="31" t="s">
        <v>80</v>
      </c>
      <c r="D110" s="17">
        <v>1528684.61</v>
      </c>
      <c r="E110" s="24">
        <v>-1521480.25</v>
      </c>
      <c r="F110" s="24">
        <f t="shared" si="5"/>
        <v>7204.3600000001024</v>
      </c>
    </row>
    <row r="111" spans="1:6" s="16" customFormat="1" x14ac:dyDescent="0.3">
      <c r="A111" s="15">
        <v>105</v>
      </c>
      <c r="B111" s="13" t="s">
        <v>43</v>
      </c>
      <c r="C111" s="13" t="s">
        <v>34</v>
      </c>
      <c r="D111" s="17">
        <v>0</v>
      </c>
      <c r="E111" s="24">
        <v>0</v>
      </c>
      <c r="F111" s="24">
        <f t="shared" si="5"/>
        <v>0</v>
      </c>
    </row>
    <row r="112" spans="1:6" s="16" customFormat="1" x14ac:dyDescent="0.3">
      <c r="A112" s="15">
        <v>106</v>
      </c>
      <c r="B112" s="13" t="s">
        <v>43</v>
      </c>
      <c r="C112" s="31" t="s">
        <v>79</v>
      </c>
      <c r="D112" s="10">
        <v>191606.73</v>
      </c>
      <c r="E112" s="24">
        <v>0</v>
      </c>
      <c r="F112" s="24">
        <f t="shared" si="5"/>
        <v>191606.73</v>
      </c>
    </row>
    <row r="113" spans="1:6" s="25" customFormat="1" x14ac:dyDescent="0.3">
      <c r="A113" s="15">
        <v>107</v>
      </c>
      <c r="B113" s="13" t="s">
        <v>43</v>
      </c>
      <c r="C113" s="31" t="s">
        <v>81</v>
      </c>
      <c r="D113" s="17">
        <v>0</v>
      </c>
      <c r="E113" s="24">
        <v>0</v>
      </c>
      <c r="F113" s="24">
        <f t="shared" si="5"/>
        <v>0</v>
      </c>
    </row>
    <row r="114" spans="1:6" s="25" customFormat="1" x14ac:dyDescent="0.3">
      <c r="A114" s="15">
        <v>108</v>
      </c>
      <c r="B114" s="13" t="s">
        <v>43</v>
      </c>
      <c r="C114" s="31" t="s">
        <v>78</v>
      </c>
      <c r="D114" s="17">
        <v>0</v>
      </c>
      <c r="E114" s="24">
        <v>0</v>
      </c>
      <c r="F114" s="24">
        <f t="shared" si="5"/>
        <v>0</v>
      </c>
    </row>
    <row r="115" spans="1:6" s="25" customFormat="1" x14ac:dyDescent="0.3">
      <c r="A115" s="15">
        <v>109</v>
      </c>
      <c r="B115" s="13" t="s">
        <v>43</v>
      </c>
      <c r="C115" s="31" t="s">
        <v>77</v>
      </c>
      <c r="D115" s="10">
        <v>828158.41</v>
      </c>
      <c r="E115" s="24">
        <v>0</v>
      </c>
      <c r="F115" s="24">
        <f t="shared" si="5"/>
        <v>828158.41</v>
      </c>
    </row>
    <row r="116" spans="1:6" s="25" customFormat="1" x14ac:dyDescent="0.3">
      <c r="A116" s="15">
        <v>110</v>
      </c>
      <c r="B116" s="13" t="s">
        <v>43</v>
      </c>
      <c r="C116" s="31" t="s">
        <v>24</v>
      </c>
      <c r="D116" s="17">
        <v>0</v>
      </c>
      <c r="E116" s="24">
        <v>0</v>
      </c>
      <c r="F116" s="24">
        <f t="shared" si="5"/>
        <v>0</v>
      </c>
    </row>
    <row r="117" spans="1:6" s="25" customFormat="1" x14ac:dyDescent="0.3">
      <c r="A117" s="15">
        <v>111</v>
      </c>
      <c r="B117" s="13" t="s">
        <v>43</v>
      </c>
      <c r="C117" s="31" t="s">
        <v>120</v>
      </c>
      <c r="D117" s="17">
        <v>216578.31</v>
      </c>
      <c r="E117" s="24">
        <v>0</v>
      </c>
      <c r="F117" s="24">
        <f t="shared" si="5"/>
        <v>216578.31</v>
      </c>
    </row>
    <row r="118" spans="1:6" s="25" customFormat="1" x14ac:dyDescent="0.3">
      <c r="A118" s="15">
        <v>112</v>
      </c>
      <c r="B118" s="13" t="s">
        <v>43</v>
      </c>
      <c r="C118" s="31" t="s">
        <v>44</v>
      </c>
      <c r="D118" s="17">
        <v>1308359.78</v>
      </c>
      <c r="E118" s="24">
        <v>-1308359.78</v>
      </c>
      <c r="F118" s="24">
        <f t="shared" si="5"/>
        <v>0</v>
      </c>
    </row>
    <row r="119" spans="1:6" s="25" customFormat="1" x14ac:dyDescent="0.3">
      <c r="A119" s="15">
        <v>113</v>
      </c>
      <c r="B119" s="13" t="s">
        <v>43</v>
      </c>
      <c r="C119" s="31" t="s">
        <v>89</v>
      </c>
      <c r="D119" s="17">
        <v>0</v>
      </c>
      <c r="E119" s="24">
        <v>0</v>
      </c>
      <c r="F119" s="24">
        <f t="shared" si="5"/>
        <v>0</v>
      </c>
    </row>
    <row r="120" spans="1:6" s="25" customFormat="1" x14ac:dyDescent="0.3">
      <c r="A120" s="15">
        <v>114</v>
      </c>
      <c r="B120" s="13" t="s">
        <v>41</v>
      </c>
      <c r="C120" s="31" t="s">
        <v>31</v>
      </c>
      <c r="D120" s="17">
        <v>0</v>
      </c>
      <c r="E120" s="24">
        <v>0</v>
      </c>
      <c r="F120" s="24">
        <f t="shared" si="5"/>
        <v>0</v>
      </c>
    </row>
    <row r="121" spans="1:6" s="25" customFormat="1" x14ac:dyDescent="0.3">
      <c r="A121" s="15">
        <v>115</v>
      </c>
      <c r="B121" s="13" t="s">
        <v>41</v>
      </c>
      <c r="C121" s="31" t="s">
        <v>80</v>
      </c>
      <c r="D121" s="17">
        <v>0</v>
      </c>
      <c r="E121" s="24">
        <v>0</v>
      </c>
      <c r="F121" s="24">
        <f t="shared" si="5"/>
        <v>0</v>
      </c>
    </row>
    <row r="122" spans="1:6" s="20" customFormat="1" x14ac:dyDescent="0.3">
      <c r="A122" s="15">
        <v>116</v>
      </c>
      <c r="B122" s="13" t="s">
        <v>41</v>
      </c>
      <c r="C122" s="31" t="s">
        <v>34</v>
      </c>
      <c r="D122" s="17">
        <v>0</v>
      </c>
      <c r="E122" s="24">
        <v>0</v>
      </c>
      <c r="F122" s="24">
        <f t="shared" si="5"/>
        <v>0</v>
      </c>
    </row>
    <row r="123" spans="1:6" s="20" customFormat="1" x14ac:dyDescent="0.3">
      <c r="A123" s="15">
        <v>117</v>
      </c>
      <c r="B123" s="13" t="s">
        <v>41</v>
      </c>
      <c r="C123" s="31" t="s">
        <v>79</v>
      </c>
      <c r="D123" s="17">
        <v>4962236.1799999978</v>
      </c>
      <c r="E123" s="24">
        <v>0</v>
      </c>
      <c r="F123" s="24">
        <f t="shared" si="5"/>
        <v>4962236.1799999978</v>
      </c>
    </row>
    <row r="124" spans="1:6" s="20" customFormat="1" x14ac:dyDescent="0.3">
      <c r="A124" s="15">
        <v>118</v>
      </c>
      <c r="B124" s="13" t="s">
        <v>41</v>
      </c>
      <c r="C124" s="31" t="s">
        <v>81</v>
      </c>
      <c r="D124" s="17">
        <v>0</v>
      </c>
      <c r="E124" s="24">
        <v>0</v>
      </c>
      <c r="F124" s="24">
        <f t="shared" si="5"/>
        <v>0</v>
      </c>
    </row>
    <row r="125" spans="1:6" s="20" customFormat="1" x14ac:dyDescent="0.3">
      <c r="A125" s="15">
        <v>119</v>
      </c>
      <c r="B125" s="13" t="s">
        <v>41</v>
      </c>
      <c r="C125" s="31" t="s">
        <v>78</v>
      </c>
      <c r="D125" s="17">
        <v>434247.61</v>
      </c>
      <c r="E125" s="24">
        <v>-434247.61</v>
      </c>
      <c r="F125" s="24">
        <v>0</v>
      </c>
    </row>
    <row r="126" spans="1:6" s="20" customFormat="1" x14ac:dyDescent="0.3">
      <c r="A126" s="15">
        <v>120</v>
      </c>
      <c r="B126" s="13" t="s">
        <v>41</v>
      </c>
      <c r="C126" s="31" t="s">
        <v>77</v>
      </c>
      <c r="D126" s="17">
        <v>3978654.3209999986</v>
      </c>
      <c r="E126" s="24">
        <v>0</v>
      </c>
      <c r="F126" s="24">
        <f t="shared" si="5"/>
        <v>3978654.3209999986</v>
      </c>
    </row>
    <row r="127" spans="1:6" s="20" customFormat="1" x14ac:dyDescent="0.3">
      <c r="A127" s="15">
        <v>121</v>
      </c>
      <c r="B127" s="13" t="s">
        <v>41</v>
      </c>
      <c r="C127" s="31" t="s">
        <v>24</v>
      </c>
      <c r="D127" s="17">
        <v>1523434.3499999996</v>
      </c>
      <c r="E127" s="24">
        <v>0</v>
      </c>
      <c r="F127" s="24">
        <f t="shared" si="5"/>
        <v>1523434.3499999996</v>
      </c>
    </row>
    <row r="128" spans="1:6" s="20" customFormat="1" x14ac:dyDescent="0.3">
      <c r="A128" s="15">
        <v>122</v>
      </c>
      <c r="B128" s="13" t="s">
        <v>41</v>
      </c>
      <c r="C128" s="31" t="s">
        <v>120</v>
      </c>
      <c r="D128" s="17">
        <v>0</v>
      </c>
      <c r="E128" s="24">
        <v>0</v>
      </c>
      <c r="F128" s="24">
        <f t="shared" si="5"/>
        <v>0</v>
      </c>
    </row>
    <row r="129" spans="1:6" s="20" customFormat="1" x14ac:dyDescent="0.3">
      <c r="A129" s="15">
        <v>123</v>
      </c>
      <c r="B129" s="13" t="s">
        <v>41</v>
      </c>
      <c r="C129" s="31" t="s">
        <v>83</v>
      </c>
      <c r="D129" s="17">
        <v>0</v>
      </c>
      <c r="E129" s="24">
        <v>0</v>
      </c>
      <c r="F129" s="24">
        <f t="shared" si="5"/>
        <v>0</v>
      </c>
    </row>
    <row r="130" spans="1:6" s="20" customFormat="1" x14ac:dyDescent="0.3">
      <c r="A130" s="15">
        <v>124</v>
      </c>
      <c r="B130" s="13" t="s">
        <v>41</v>
      </c>
      <c r="C130" s="31" t="s">
        <v>84</v>
      </c>
      <c r="D130" s="17">
        <v>0</v>
      </c>
      <c r="E130" s="24">
        <v>0</v>
      </c>
      <c r="F130" s="24">
        <f t="shared" si="5"/>
        <v>0</v>
      </c>
    </row>
    <row r="131" spans="1:6" s="27" customFormat="1" x14ac:dyDescent="0.3">
      <c r="A131" s="15">
        <v>125</v>
      </c>
      <c r="B131" s="13" t="s">
        <v>53</v>
      </c>
      <c r="C131" s="31" t="s">
        <v>31</v>
      </c>
      <c r="D131" s="17">
        <v>0</v>
      </c>
      <c r="E131" s="24">
        <v>0</v>
      </c>
      <c r="F131" s="24">
        <f t="shared" si="5"/>
        <v>0</v>
      </c>
    </row>
    <row r="132" spans="1:6" s="27" customFormat="1" x14ac:dyDescent="0.3">
      <c r="A132" s="15">
        <v>126</v>
      </c>
      <c r="B132" s="13" t="s">
        <v>53</v>
      </c>
      <c r="C132" s="31" t="s">
        <v>80</v>
      </c>
      <c r="D132" s="17">
        <v>0</v>
      </c>
      <c r="E132" s="24">
        <v>0</v>
      </c>
      <c r="F132" s="24">
        <f t="shared" si="5"/>
        <v>0</v>
      </c>
    </row>
    <row r="133" spans="1:6" s="27" customFormat="1" x14ac:dyDescent="0.3">
      <c r="A133" s="15">
        <v>127</v>
      </c>
      <c r="B133" s="13" t="s">
        <v>53</v>
      </c>
      <c r="C133" s="31" t="s">
        <v>34</v>
      </c>
      <c r="D133" s="17">
        <v>0</v>
      </c>
      <c r="E133" s="24">
        <v>0</v>
      </c>
      <c r="F133" s="24">
        <f t="shared" si="5"/>
        <v>0</v>
      </c>
    </row>
    <row r="134" spans="1:6" s="27" customFormat="1" x14ac:dyDescent="0.3">
      <c r="A134" s="15">
        <v>128</v>
      </c>
      <c r="B134" s="13" t="s">
        <v>53</v>
      </c>
      <c r="C134" s="31" t="s">
        <v>79</v>
      </c>
      <c r="D134" s="17">
        <v>0</v>
      </c>
      <c r="E134" s="24">
        <v>0</v>
      </c>
      <c r="F134" s="24">
        <f t="shared" si="5"/>
        <v>0</v>
      </c>
    </row>
    <row r="135" spans="1:6" s="27" customFormat="1" x14ac:dyDescent="0.3">
      <c r="A135" s="15">
        <v>129</v>
      </c>
      <c r="B135" s="13" t="s">
        <v>53</v>
      </c>
      <c r="C135" s="31" t="s">
        <v>81</v>
      </c>
      <c r="D135" s="17">
        <v>0</v>
      </c>
      <c r="E135" s="24">
        <v>0</v>
      </c>
      <c r="F135" s="24">
        <f t="shared" ref="F135:F147" si="6">+D135+E135</f>
        <v>0</v>
      </c>
    </row>
    <row r="136" spans="1:6" s="27" customFormat="1" x14ac:dyDescent="0.3">
      <c r="A136" s="15">
        <v>130</v>
      </c>
      <c r="B136" s="13" t="s">
        <v>53</v>
      </c>
      <c r="C136" s="31" t="s">
        <v>78</v>
      </c>
      <c r="D136" s="17">
        <v>0</v>
      </c>
      <c r="E136" s="24">
        <v>0</v>
      </c>
      <c r="F136" s="24">
        <f t="shared" si="6"/>
        <v>0</v>
      </c>
    </row>
    <row r="137" spans="1:6" s="27" customFormat="1" x14ac:dyDescent="0.3">
      <c r="A137" s="15">
        <v>131</v>
      </c>
      <c r="B137" s="13" t="s">
        <v>53</v>
      </c>
      <c r="C137" s="31" t="s">
        <v>77</v>
      </c>
      <c r="D137" s="17">
        <v>59353.580000000075</v>
      </c>
      <c r="E137" s="24">
        <v>0</v>
      </c>
      <c r="F137" s="24">
        <f t="shared" si="6"/>
        <v>59353.580000000075</v>
      </c>
    </row>
    <row r="138" spans="1:6" s="27" customFormat="1" x14ac:dyDescent="0.3">
      <c r="A138" s="15">
        <v>132</v>
      </c>
      <c r="B138" s="13" t="s">
        <v>53</v>
      </c>
      <c r="C138" s="31" t="s">
        <v>24</v>
      </c>
      <c r="D138" s="17">
        <v>506649.72000000137</v>
      </c>
      <c r="E138" s="24">
        <v>0</v>
      </c>
      <c r="F138" s="24">
        <f t="shared" si="6"/>
        <v>506649.72000000137</v>
      </c>
    </row>
    <row r="139" spans="1:6" s="27" customFormat="1" x14ac:dyDescent="0.3">
      <c r="A139" s="15">
        <v>133</v>
      </c>
      <c r="B139" s="13" t="s">
        <v>53</v>
      </c>
      <c r="C139" s="31" t="s">
        <v>120</v>
      </c>
      <c r="D139" s="17">
        <v>158678.68000000005</v>
      </c>
      <c r="E139" s="24">
        <v>0</v>
      </c>
      <c r="F139" s="24">
        <f t="shared" si="6"/>
        <v>158678.68000000005</v>
      </c>
    </row>
    <row r="140" spans="1:6" s="20" customFormat="1" x14ac:dyDescent="0.3">
      <c r="A140" s="15">
        <v>134</v>
      </c>
      <c r="B140" s="13" t="s">
        <v>42</v>
      </c>
      <c r="C140" s="31" t="s">
        <v>31</v>
      </c>
      <c r="D140" s="17">
        <v>0</v>
      </c>
      <c r="E140" s="24">
        <v>0</v>
      </c>
      <c r="F140" s="24">
        <f t="shared" si="6"/>
        <v>0</v>
      </c>
    </row>
    <row r="141" spans="1:6" s="20" customFormat="1" x14ac:dyDescent="0.3">
      <c r="A141" s="15">
        <v>135</v>
      </c>
      <c r="B141" s="13" t="s">
        <v>42</v>
      </c>
      <c r="C141" s="31" t="s">
        <v>80</v>
      </c>
      <c r="D141" s="17">
        <v>0</v>
      </c>
      <c r="E141" s="24">
        <v>0</v>
      </c>
      <c r="F141" s="24">
        <f t="shared" si="6"/>
        <v>0</v>
      </c>
    </row>
    <row r="142" spans="1:6" s="20" customFormat="1" x14ac:dyDescent="0.3">
      <c r="A142" s="15">
        <v>136</v>
      </c>
      <c r="B142" s="13" t="s">
        <v>42</v>
      </c>
      <c r="C142" s="31" t="s">
        <v>34</v>
      </c>
      <c r="D142" s="17">
        <v>0</v>
      </c>
      <c r="E142" s="24">
        <v>0</v>
      </c>
      <c r="F142" s="24">
        <f t="shared" si="6"/>
        <v>0</v>
      </c>
    </row>
    <row r="143" spans="1:6" s="20" customFormat="1" x14ac:dyDescent="0.3">
      <c r="A143" s="15">
        <v>137</v>
      </c>
      <c r="B143" s="13" t="s">
        <v>42</v>
      </c>
      <c r="C143" s="31" t="s">
        <v>79</v>
      </c>
      <c r="D143" s="17">
        <v>2005741.98</v>
      </c>
      <c r="E143" s="24">
        <v>0</v>
      </c>
      <c r="F143" s="24">
        <f t="shared" si="6"/>
        <v>2005741.98</v>
      </c>
    </row>
    <row r="144" spans="1:6" s="20" customFormat="1" x14ac:dyDescent="0.3">
      <c r="A144" s="15">
        <v>138</v>
      </c>
      <c r="B144" s="13" t="s">
        <v>42</v>
      </c>
      <c r="C144" s="31" t="s">
        <v>81</v>
      </c>
      <c r="D144" s="17">
        <v>0</v>
      </c>
      <c r="E144" s="24">
        <v>0</v>
      </c>
      <c r="F144" s="24">
        <f t="shared" si="6"/>
        <v>0</v>
      </c>
    </row>
    <row r="145" spans="1:7" s="20" customFormat="1" x14ac:dyDescent="0.3">
      <c r="A145" s="15">
        <v>139</v>
      </c>
      <c r="B145" s="13" t="s">
        <v>42</v>
      </c>
      <c r="C145" s="31" t="s">
        <v>78</v>
      </c>
      <c r="D145" s="17">
        <v>0</v>
      </c>
      <c r="E145" s="24">
        <v>0</v>
      </c>
      <c r="F145" s="24">
        <f t="shared" si="6"/>
        <v>0</v>
      </c>
    </row>
    <row r="146" spans="1:7" s="20" customFormat="1" x14ac:dyDescent="0.3">
      <c r="A146" s="15">
        <v>140</v>
      </c>
      <c r="B146" s="13" t="s">
        <v>42</v>
      </c>
      <c r="C146" s="31" t="s">
        <v>77</v>
      </c>
      <c r="D146" s="17">
        <v>0</v>
      </c>
      <c r="E146" s="24">
        <v>0</v>
      </c>
      <c r="F146" s="24">
        <f t="shared" si="6"/>
        <v>0</v>
      </c>
    </row>
    <row r="147" spans="1:7" s="20" customFormat="1" x14ac:dyDescent="0.3">
      <c r="A147" s="15">
        <v>141</v>
      </c>
      <c r="B147" s="13" t="s">
        <v>42</v>
      </c>
      <c r="C147" s="31" t="s">
        <v>120</v>
      </c>
      <c r="D147" s="17">
        <v>0</v>
      </c>
      <c r="E147" s="24">
        <v>0</v>
      </c>
      <c r="F147" s="24">
        <f t="shared" si="6"/>
        <v>0</v>
      </c>
    </row>
    <row r="148" spans="1:7" x14ac:dyDescent="0.3">
      <c r="A148" s="30"/>
      <c r="B148" s="11" t="s">
        <v>107</v>
      </c>
      <c r="C148" s="11"/>
      <c r="D148" s="12">
        <f>SUM(D7:D147)</f>
        <v>127514647.8895732</v>
      </c>
      <c r="E148" s="90">
        <f>SUM(E7:E147)</f>
        <v>-28313620.98847321</v>
      </c>
      <c r="F148" s="55">
        <f>SUM(F7:F147)</f>
        <v>99201026.90109998</v>
      </c>
    </row>
    <row r="149" spans="1:7" x14ac:dyDescent="0.3">
      <c r="E149" s="54"/>
    </row>
    <row r="150" spans="1:7" x14ac:dyDescent="0.3">
      <c r="A150" s="109" t="s">
        <v>211</v>
      </c>
      <c r="B150" s="109"/>
      <c r="C150" s="109"/>
      <c r="D150" s="109"/>
      <c r="E150" s="109"/>
      <c r="F150" s="109"/>
    </row>
    <row r="151" spans="1:7" x14ac:dyDescent="0.3">
      <c r="F151" s="37"/>
      <c r="G151" s="35"/>
    </row>
    <row r="153" spans="1:7" x14ac:dyDescent="0.3">
      <c r="E153" s="36"/>
    </row>
    <row r="154" spans="1:7" x14ac:dyDescent="0.3">
      <c r="F154" s="34"/>
    </row>
  </sheetData>
  <mergeCells count="5">
    <mergeCell ref="A1:F1"/>
    <mergeCell ref="A2:F2"/>
    <mergeCell ref="A3:F3"/>
    <mergeCell ref="D4:E4"/>
    <mergeCell ref="A150:F150"/>
  </mergeCells>
  <printOptions horizontalCentered="1"/>
  <pageMargins left="0" right="0" top="2.3622047244094491" bottom="0.74803149606299213" header="0.31496062992125984" footer="0.31496062992125984"/>
  <pageSetup paperSize="121" scale="65" fitToWidth="0" fitToHeight="0" orientation="portrait" horizontalDpi="1200" verticalDpi="1200" r:id="rId1"/>
  <rowBreaks count="1" manualBreakCount="1">
    <brk id="98"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6</vt:i4>
      </vt:variant>
    </vt:vector>
  </HeadingPairs>
  <TitlesOfParts>
    <vt:vector size="10" baseType="lpstr">
      <vt:lpstr>ANEXO 1</vt:lpstr>
      <vt:lpstr>ANEXO 1-A</vt:lpstr>
      <vt:lpstr>ANEXO  2</vt:lpstr>
      <vt:lpstr>ANEXO 3</vt:lpstr>
      <vt:lpstr>'ANEXO  2'!Área_de_impresión</vt:lpstr>
      <vt:lpstr>'ANEXO 3'!Área_de_impresión</vt:lpstr>
      <vt:lpstr>'ANEXO  2'!Títulos_a_imprimir</vt:lpstr>
      <vt:lpstr>'ANEXO 1'!Títulos_a_imprimir</vt:lpstr>
      <vt:lpstr>'ANEXO 1-A'!Títulos_a_imprimir</vt:lpstr>
      <vt:lpstr>'ANEXO 3'!Títulos_a_imprimir</vt:lpstr>
    </vt:vector>
  </TitlesOfParts>
  <Company>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LAGQ</dc:creator>
  <cp:lastModifiedBy>Luis Mendoza Oviedo</cp:lastModifiedBy>
  <cp:lastPrinted>2016-09-07T01:29:58Z</cp:lastPrinted>
  <dcterms:created xsi:type="dcterms:W3CDTF">2016-08-23T16:54:21Z</dcterms:created>
  <dcterms:modified xsi:type="dcterms:W3CDTF">2016-09-07T01:30:01Z</dcterms:modified>
</cp:coreProperties>
</file>