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sigsa\Documents\1.Equipo 2021\proyectos de resolución\INE-P-COF-210-2017-BC\1 .resolución\"/>
    </mc:Choice>
  </mc:AlternateContent>
  <xr:revisionPtr revIDLastSave="0" documentId="13_ncr:1_{03810F28-E632-48C6-BFC7-67DAEA915A04}" xr6:coauthVersionLast="47" xr6:coauthVersionMax="47" xr10:uidLastSave="{00000000-0000-0000-0000-000000000000}"/>
  <bookViews>
    <workbookView xWindow="14400" yWindow="0" windowWidth="14400" windowHeight="15600" xr2:uid="{A681CD6F-A8FB-4EBD-A906-8B7A38D88C31}"/>
  </bookViews>
  <sheets>
    <sheet name="A" sheetId="4" r:id="rId1"/>
    <sheet name="B" sheetId="1" r:id="rId2"/>
    <sheet name="C" sheetId="3" r:id="rId3"/>
  </sheets>
  <definedNames>
    <definedName name="_xlnm._FilterDatabase" localSheetId="0" hidden="1">A!$A$1:$M$87</definedName>
    <definedName name="_xlnm._FilterDatabase" localSheetId="2" hidden="1">'C'!$A$3:$P$41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8" i="3" l="1"/>
  <c r="B38" i="3"/>
  <c r="F38" i="3"/>
  <c r="J87" i="1"/>
  <c r="N54" i="1"/>
  <c r="N84" i="1"/>
  <c r="N63" i="1"/>
  <c r="N64" i="1"/>
  <c r="N61" i="1"/>
  <c r="N60" i="1"/>
  <c r="N77" i="1" l="1"/>
  <c r="N74" i="1"/>
  <c r="N68" i="1"/>
  <c r="K47" i="4"/>
  <c r="N49" i="1"/>
  <c r="N50" i="1"/>
  <c r="K57" i="4"/>
  <c r="K76" i="4"/>
  <c r="L38" i="3"/>
  <c r="K38" i="3"/>
  <c r="J38" i="3"/>
  <c r="K87" i="1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8" i="4"/>
  <c r="K49" i="4"/>
  <c r="K50" i="4"/>
  <c r="K51" i="4"/>
  <c r="K52" i="4"/>
  <c r="K53" i="4"/>
  <c r="K54" i="4"/>
  <c r="K55" i="4"/>
  <c r="K56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7" i="4"/>
  <c r="K78" i="4"/>
  <c r="K79" i="4"/>
  <c r="K80" i="4"/>
  <c r="K81" i="4"/>
  <c r="K82" i="4"/>
  <c r="K83" i="4"/>
  <c r="K84" i="4"/>
  <c r="K85" i="4"/>
  <c r="K2" i="4"/>
  <c r="H86" i="4"/>
  <c r="I86" i="4"/>
  <c r="J86" i="4"/>
  <c r="K86" i="4" l="1"/>
  <c r="I87" i="1"/>
  <c r="N85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51" i="1"/>
  <c r="N52" i="1"/>
  <c r="N53" i="1"/>
  <c r="N55" i="1"/>
  <c r="N56" i="1"/>
  <c r="N57" i="1"/>
  <c r="N58" i="1"/>
  <c r="N59" i="1"/>
  <c r="N62" i="1"/>
  <c r="N65" i="1"/>
  <c r="N66" i="1"/>
  <c r="N67" i="1"/>
  <c r="N69" i="1"/>
  <c r="N70" i="1"/>
  <c r="N71" i="1"/>
  <c r="N72" i="1"/>
  <c r="N73" i="1"/>
  <c r="N75" i="1"/>
  <c r="N76" i="1"/>
  <c r="N78" i="1"/>
  <c r="N79" i="1"/>
  <c r="N80" i="1"/>
  <c r="N81" i="1"/>
  <c r="N82" i="1"/>
  <c r="N83" i="1"/>
  <c r="N86" i="1"/>
  <c r="L87" i="1"/>
  <c r="M87" i="1"/>
  <c r="F87" i="1"/>
  <c r="N87" i="1" l="1"/>
</calcChain>
</file>

<file path=xl/sharedStrings.xml><?xml version="1.0" encoding="utf-8"?>
<sst xmlns="http://schemas.openxmlformats.org/spreadsheetml/2006/main" count="1810" uniqueCount="286">
  <si>
    <t>COR/055/2016</t>
  </si>
  <si>
    <t>CORR/007/2016</t>
  </si>
  <si>
    <t>CORR/046/2016</t>
  </si>
  <si>
    <t>CORR/051/2016</t>
  </si>
  <si>
    <t>CORR/092/2016</t>
  </si>
  <si>
    <t>PE-1204/2016</t>
  </si>
  <si>
    <t>PE-1213/2016</t>
  </si>
  <si>
    <t>PE-1214/2016</t>
  </si>
  <si>
    <t>PE-1223/2016</t>
  </si>
  <si>
    <t>PE-1224/2016</t>
  </si>
  <si>
    <t>PE-1230/2016</t>
  </si>
  <si>
    <t>PE-1231/2016</t>
  </si>
  <si>
    <t>PE-1232/2016</t>
  </si>
  <si>
    <t>PE-1244/2016</t>
  </si>
  <si>
    <t>PE-1245/2016</t>
  </si>
  <si>
    <t>PE-1246/2016</t>
  </si>
  <si>
    <t>PE-1247/2016</t>
  </si>
  <si>
    <t>PE-1253/2016</t>
  </si>
  <si>
    <t>PE-1254/2016</t>
  </si>
  <si>
    <t>PE-1259/2016</t>
  </si>
  <si>
    <t>PE-1260/2016</t>
  </si>
  <si>
    <t>PE-1302/2016</t>
  </si>
  <si>
    <t>PE-1304/2016</t>
  </si>
  <si>
    <t>PE-1318/2016</t>
  </si>
  <si>
    <t>PE-1321/2016</t>
  </si>
  <si>
    <t>PE-1322/2016</t>
  </si>
  <si>
    <t>PE-1383/2016</t>
  </si>
  <si>
    <t>PE-1384/2016</t>
  </si>
  <si>
    <t>PE-1385/2015</t>
  </si>
  <si>
    <t>PE-1386/2016</t>
  </si>
  <si>
    <t>PE-1387/2016</t>
  </si>
  <si>
    <t>PE-1229/2015</t>
  </si>
  <si>
    <t>PE-1233/2015</t>
  </si>
  <si>
    <t>PE-1382/2015</t>
  </si>
  <si>
    <t>No. de  función</t>
  </si>
  <si>
    <t>No. de permiso</t>
  </si>
  <si>
    <t>Permiso</t>
  </si>
  <si>
    <t>Fecha de Permiso</t>
  </si>
  <si>
    <t>Nombre del Evento</t>
  </si>
  <si>
    <t>Fecha de Función</t>
  </si>
  <si>
    <t>No. de Acta de Intervención</t>
  </si>
  <si>
    <t>Ingreso por función</t>
  </si>
  <si>
    <t>Acta de intervención no considerada en la conclusión que origina el procedimiento</t>
  </si>
  <si>
    <t xml:space="preserve">PRESENTACIÓN DE JOHN MILTON </t>
  </si>
  <si>
    <t>-</t>
  </si>
  <si>
    <t>PRIMER BAILE 2016 CON LOS SOLITARIOS</t>
  </si>
  <si>
    <t>FUNCIÓN DE LUCHA LIBRE PROFESIONAL</t>
  </si>
  <si>
    <t>LOS MONOLOGOS DE LA VAGINA</t>
  </si>
  <si>
    <t>EL SHOW DE MARIO AGUILAR</t>
  </si>
  <si>
    <t>CONFERENCIA-ESTO SE- CON ODIN DUPEYRON</t>
  </si>
  <si>
    <t>PRESENTACIÓN DE RICARDO MONTANER</t>
  </si>
  <si>
    <t>PRESENTACIÓN DE TEO GONZALEZ</t>
  </si>
  <si>
    <t>XI ANIVERSARIO DE BEATLEMANIA</t>
  </si>
  <si>
    <t>SUPER BAILAZO DE SAN VALENTÍN</t>
  </si>
  <si>
    <t>PRESENTACIÓN YURIDIA</t>
  </si>
  <si>
    <t>PRESENTACIÓN DE PAQUITA LA DEL BARRIO</t>
  </si>
  <si>
    <t>BOXEO PROFESIONAL A LO GRAND</t>
  </si>
  <si>
    <t>SHOW CÓMICO DEL JJ Y SONORA DINAMITA</t>
  </si>
  <si>
    <t>PE-1245/2017</t>
  </si>
  <si>
    <t>FUNCIÓN DE BOX PROFESIONAL</t>
  </si>
  <si>
    <t>JULIETA VENEGAS</t>
  </si>
  <si>
    <t>GALAXIA SHOW CÓMICO</t>
  </si>
  <si>
    <t>Cancelado</t>
  </si>
  <si>
    <t>CONFERENCIA CON LUIS DONALDO COLOSIO</t>
  </si>
  <si>
    <t xml:space="preserve">DALIA NEGRA </t>
  </si>
  <si>
    <t>ANA TORROJA</t>
  </si>
  <si>
    <t>LUIS CORONEL</t>
  </si>
  <si>
    <t>MC FEST FESTIVAL DE EXPOSICIÓN DE COMICS, ARTE Y VIDEO JUEGOS</t>
  </si>
  <si>
    <t>CORRIDA DE TOROS 2016</t>
  </si>
  <si>
    <t>PRESENTACIÓN DE HARLEM GLOBTROTTERS</t>
  </si>
  <si>
    <t>PRESENTACIÓN DE JESSY &amp; JOY</t>
  </si>
  <si>
    <t>FUNCIÓN DE BOX MUNICIPAL</t>
  </si>
  <si>
    <t>CRISTIAN CASTRO Y ALEKS SYNTEK</t>
  </si>
  <si>
    <t>MR. ATLAS 2016</t>
  </si>
  <si>
    <t>CHUY VEGA</t>
  </si>
  <si>
    <t>SUSANA ZAVALETA</t>
  </si>
  <si>
    <t>NO SERE FELIZ PERO TENGO MARIDO</t>
  </si>
  <si>
    <t>RODEO DE APERTURA 2016</t>
  </si>
  <si>
    <t>TOTAL</t>
  </si>
  <si>
    <t>CORR/055/2016</t>
  </si>
  <si>
    <t>PE-1382/2016</t>
  </si>
  <si>
    <t xml:space="preserve">Id </t>
  </si>
  <si>
    <t>Oficio (Permiso)</t>
  </si>
  <si>
    <t>Tipo de Espectáculo</t>
  </si>
  <si>
    <t>Fecha de Evento</t>
  </si>
  <si>
    <t>Ingreso de Evento</t>
  </si>
  <si>
    <t>Lugar del Evento</t>
  </si>
  <si>
    <t>Total de Boletos vendidos</t>
  </si>
  <si>
    <t>Boleto más caro</t>
  </si>
  <si>
    <t>Cortesías</t>
  </si>
  <si>
    <t>PRESENTACIÓN DE ARTISTAS Y/O CANTANTES Y/O ENTRETENEDORES</t>
  </si>
  <si>
    <t>TEATRO DEL CECUT</t>
  </si>
  <si>
    <t>EVENTO SOCIAL</t>
  </si>
  <si>
    <t>SALÓN MEZZANINNE</t>
  </si>
  <si>
    <t>EVENTO DEPORTIVO</t>
  </si>
  <si>
    <t>AUDITORIO MUNICIPAL</t>
  </si>
  <si>
    <t>OBRA DE TEATRO</t>
  </si>
  <si>
    <t>EL FORO</t>
  </si>
  <si>
    <t>PRESENTACIÓN DE ARTISTA</t>
  </si>
  <si>
    <t>683 (No se ve claramente)</t>
  </si>
  <si>
    <t>CONFERENCIA CON ESTO-SE-CON ODIN DUPEYRON</t>
  </si>
  <si>
    <t>405 (No se ve claramente)</t>
  </si>
  <si>
    <t>607 (no bien legible)</t>
  </si>
  <si>
    <t>XVI ANIVERSARIO DE BEATLEMANIA</t>
  </si>
  <si>
    <t>GRAND HOTEL TIJUANA</t>
  </si>
  <si>
    <t>220 (no bien legible)</t>
  </si>
  <si>
    <t>801 (no bien legible)</t>
  </si>
  <si>
    <t>600 (no bien legible)</t>
  </si>
  <si>
    <t>ESTADIO CALIENTE</t>
  </si>
  <si>
    <t>SHOW COMICO DEL JJ Y SONORA DINAMITA</t>
  </si>
  <si>
    <t>GALAXIA SHOW COMICO</t>
  </si>
  <si>
    <t>CONFERENCIA</t>
  </si>
  <si>
    <t>SALA DE ESPECTÁCULOS CECUT</t>
  </si>
  <si>
    <t>AUDIORAMA EL TROMPO MUSEO INTERACTIVO TIJUANA</t>
  </si>
  <si>
    <t>MC FEST FESTIVAL DE EXPOSICIÓN DE COMICS, ARTE Y VIDEOJUEGOS</t>
  </si>
  <si>
    <t>EXPOSICIÓN DE COMICS</t>
  </si>
  <si>
    <t>GALERÍAS HIPÓDROMO (EXPLANADA)</t>
  </si>
  <si>
    <t>TAURINO</t>
  </si>
  <si>
    <t>PLAZA DE TOROS MONUMENTAL</t>
  </si>
  <si>
    <t>2000 (Aproximadamente no muy legible)</t>
  </si>
  <si>
    <t>VIDEO BAR LAS PULGAS</t>
  </si>
  <si>
    <t>PALENQUE DEL PARQUE MORELOS</t>
  </si>
  <si>
    <t>Ilegible</t>
  </si>
  <si>
    <t>RANCHO CASIAN</t>
  </si>
  <si>
    <t>20 (aprox, no muy legible)</t>
  </si>
  <si>
    <t>Id</t>
  </si>
  <si>
    <t>Lugar del evento</t>
  </si>
  <si>
    <t>Contrato</t>
  </si>
  <si>
    <t xml:space="preserve">Represetante del PRI </t>
  </si>
  <si>
    <t>N/A</t>
  </si>
  <si>
    <t>No</t>
  </si>
  <si>
    <t>28/01/2016 al 07/03/2016</t>
  </si>
  <si>
    <t>LOS MONÓLOGOS DE LA VAGINA</t>
  </si>
  <si>
    <t>CONFERENCIA  ESTO-SE CON ODIN DUPEYRON</t>
  </si>
  <si>
    <t>PRESENTACIÓN DE YURIDIA</t>
  </si>
  <si>
    <t>PRESENTACIÓN DE JULIETA VENEGAS</t>
  </si>
  <si>
    <t>Dalia Negra</t>
  </si>
  <si>
    <t>09/03/2016 y
10/03/2016</t>
  </si>
  <si>
    <t>Sala de Espectáculos del CECUT</t>
  </si>
  <si>
    <t>12/03/2016 y 13/03/2016</t>
  </si>
  <si>
    <t>Total</t>
  </si>
  <si>
    <t>Impuestos exentos 5%</t>
  </si>
  <si>
    <t>Impuesto por exento bebidas</t>
  </si>
  <si>
    <t>Impuesto por alcohol</t>
  </si>
  <si>
    <t xml:space="preserve">Impuesto 5% </t>
  </si>
  <si>
    <t>Datos del permiso</t>
  </si>
  <si>
    <t>Organizador del evento (Acta)</t>
  </si>
  <si>
    <t>Empresa o promotora (Acta)</t>
  </si>
  <si>
    <t>Información del Acta de intervención</t>
  </si>
  <si>
    <t>Permisos y documentación adjunta proporcionada por el Ayuntamiento de Tijuana, Baja California.</t>
  </si>
  <si>
    <t>Información del  permiso</t>
  </si>
  <si>
    <t>Documento firmado por Tirso Liévano Heranandez</t>
  </si>
  <si>
    <t>Solicitud de permiso y exoneración de impuestos</t>
  </si>
  <si>
    <t xml:space="preserve">Informe de objeto del evento a Secretario de Gobierno del Ayuntamiento </t>
  </si>
  <si>
    <t>Documento firmado por Mario Baylón Rebelin</t>
  </si>
  <si>
    <t>Funciones que ampara</t>
  </si>
  <si>
    <t>Responsables del evento</t>
  </si>
  <si>
    <t>Cláusula del contrato que refiere</t>
  </si>
  <si>
    <t xml:space="preserve">El partido se compromete a pagar los impuestos correspondientes del municipio y del estado así como a tramitar los permisos para el evento que se mencionan en este contrato. </t>
  </si>
  <si>
    <t>Monto pagado al interventor</t>
  </si>
  <si>
    <t>Entrega del 100% de las entradas totales en efectivo</t>
  </si>
  <si>
    <t>15/05/2015*</t>
  </si>
  <si>
    <t>Expedido por</t>
  </si>
  <si>
    <t>SI</t>
  </si>
  <si>
    <t xml:space="preserve">SI </t>
  </si>
  <si>
    <t xml:space="preserve">NO </t>
  </si>
  <si>
    <t xml:space="preserve">El Promotor entregará cortesías al PRI para las dependencias. </t>
  </si>
  <si>
    <t>NO</t>
  </si>
  <si>
    <t>Con Bebidas Alcohólicas
(SI/NO)</t>
  </si>
  <si>
    <t xml:space="preserve"> Anuencia o constancia de no inconvenciencia solicitada por Tirso Adolfo Liévano Hernández representaten del PRI, emitido por :</t>
  </si>
  <si>
    <t>Promotor 1 (señalado en el contrato)
(A)</t>
  </si>
  <si>
    <t>Representante legal 1 del promotor 1
(A)</t>
  </si>
  <si>
    <t>Representante legal 2 del promotor 1
(A)</t>
  </si>
  <si>
    <t>Acta circunstanciada de fecha 3 de septiembre de 2021 emitida por la Tesoreria Municipal porque no fue posible localizar la documentación</t>
  </si>
  <si>
    <t xml:space="preserve">Observaciones </t>
  </si>
  <si>
    <t>El escrito de solicitud de permiso fue elaborado el 17 de febrero de 2016, y recibido por el Ayuntamiento de Tijuana  el 24 de febrero de 2016.</t>
  </si>
  <si>
    <t>El escrito de solicitud de permiso fue elaborado el 11 de abril de 2016, y recibido por el Ayuntamiento de Tijuana  el  18 de abril 2016.</t>
  </si>
  <si>
    <t>El escrito de solicitud de permiso fue elaborado el 13 de abril de 2016, y recibido por el Ayuntamiento de Tijuana  el  18 de abril 2016.</t>
  </si>
  <si>
    <t>Con boleteras  (Si/No)</t>
  </si>
  <si>
    <t>Con los artistas  (Si/No)</t>
  </si>
  <si>
    <t xml:space="preserve">Formato de solicitud de permiso
(Si/No) </t>
  </si>
  <si>
    <t xml:space="preserve">Autorización de Servicios de Protección Comercial y de Vigilancia Auxiliar de la Secretaría de Seguridad Pública Municipal </t>
  </si>
  <si>
    <t>Evento Cancelado</t>
  </si>
  <si>
    <t>Información del Contrato de Coordinación de servicios (organización del evento)</t>
  </si>
  <si>
    <t>Recibo de pago al interventor</t>
  </si>
  <si>
    <t>Comité Directivo Municipal del PRI</t>
  </si>
  <si>
    <t>2764*</t>
  </si>
  <si>
    <t>CREDENCIAL PARA VOTAR DE TIRSO ADOLFO LIÉVANO HERNÁNDEZ</t>
  </si>
  <si>
    <t>Nombre del recibo</t>
  </si>
  <si>
    <t>Oficio de designación del interventor</t>
  </si>
  <si>
    <t>Total de Impuesto Exento</t>
  </si>
  <si>
    <t>TIRSO ADOLFO LIÉVANO HERNÁNDEZ</t>
  </si>
  <si>
    <t>MARÍA ESTHER REYES SOLÓRZANO</t>
  </si>
  <si>
    <t>SIN DATO</t>
  </si>
  <si>
    <t>ILEGIBLE</t>
  </si>
  <si>
    <t>JAVIER VARGAS MONTAÑO</t>
  </si>
  <si>
    <t>SIN DOCUMENTO</t>
  </si>
  <si>
    <t>400  (no bien legible)</t>
  </si>
  <si>
    <t>TIRSO ADOLFO LIÉVANO HERNÁNDEZ Y RAÚL MENDOZA ZAPIEN</t>
  </si>
  <si>
    <t>PRI Y/O TIRSO ADOLFO LIÉVANO HERNÁNDEZ Y YIDA RICO GARCÍA</t>
  </si>
  <si>
    <t>TIRSO ADOLFO LIÉVANO HERNÁNDEZ Y/O 
JOSE LUIS TORRE MURGUÍA Y/O 
ANA MARÍA CUEREÑO OVIS</t>
  </si>
  <si>
    <t>ALMA ROSA ARAIZA ROJAS</t>
  </si>
  <si>
    <t>TIRSO ADOLFO LIÉVANO HERNÁNDEZ Y/O JAVIER BAÑUELOS SANDOVAL Y/O 
JORGE DE JESÚS OSUNA FLORES</t>
  </si>
  <si>
    <t>COMITÉ DIRECTIVO DEL PRI 
MARÍA DE LA ROSA RIVERA PÉREZ 
EDUARDO MIRANDA SÁNCHEZ</t>
  </si>
  <si>
    <t>TIRSO ADOLFO LIÉVANO HERNÁNDEZ Y/O EDUARDO MIRANDA SÁNCHEZ</t>
  </si>
  <si>
    <t>TIRSO ADOLFO LIÉVANO HERNÁNDEZ Y/O DAVID IGNACIO GUTIERREZ INZUNZA Y/O MARÍA ESTHER REYES SOLORZANO</t>
  </si>
  <si>
    <t xml:space="preserve">TIRSO ADOLFO LIÉVANO HERNÁNDEZ </t>
  </si>
  <si>
    <t>COMITÉ DIRECTIVO DEL PRI Y 
EDUARDO ALBERTO ARANDA LÓPEZ Y 
ALLDY BHARUCH SILVA GONZÁLEZ</t>
  </si>
  <si>
    <t>COMITÉ DIRECTIVO MUNICIPAL DEL PRI Y/O 
TIRSO ADOLFO LIÉVANO HERNÁNDEZ Y/O 
YIDA RICO GARCÍA</t>
  </si>
  <si>
    <t>COMITÉ DIRECTIVO MUNICIPAL DEL PRI Y/O 
TIRSO ADOLFO LIÉVANO HERNÁNDEZ Y/O
 SAÚL RÍOS CARRASCO.</t>
  </si>
  <si>
    <t>TIRSO ADOLFO LIÉVANO HERNÁNDEZ Y/O 
JUAN MANUEL MACHUCA ANGUIANO Y/O 
JORGE AYALA BAROCIO.</t>
  </si>
  <si>
    <t>TIRSO ADOLFO LIÉVANO HERNÁNDEZ Y/O
 JAVIER BAÑUELOS SANDOVAL Y/O 
FRANCISCO MEZA ALEMÁN</t>
  </si>
  <si>
    <t>TIRSO ADOLFO LIÉVANO HERNÁNDEZ Y/O
EDUARDO ESPINOZA DE LOS MONTEROS MENDÍVIL</t>
  </si>
  <si>
    <t>TIRSO ADOLFO LIÉVANO HERNÁNDEZ Y/O
 EDUARDO MIRANDA SÁNCHEZ Y/O 
XAVIER DÍAZ DE LEÓN LÓPEZ</t>
  </si>
  <si>
    <t>TIRSO ADOLFO LIÉVANO HERNÁNDEZ Y/O EDUARDO MIRANDA SÁNCHEZ Y/O
 JORGE AYALA BAROCIO</t>
  </si>
  <si>
    <t>COMITÉ DIRECTIVO MUNICIPAL DEL PRI Y/O
TIRSO ADOLFO LIÉVANO HERNÁNDEZ Y/O
GUILLERMO MAYÉN GONZÁLEZ</t>
  </si>
  <si>
    <t>TIRSO ADOLFO LIÉVANO HERNÁNDEZ Y/O
 DEPORTES Y ENTRETENIMIENTO INTERNACIONALES S. DE R.L. DE C.V. Y/O 
GERARDO SALMAN LEAL Y/O
IVAN CORONA FIGUEROA</t>
  </si>
  <si>
    <t>TIRSO ADOLFO LIÉVANO HERNÁNDEZ Y/O JAVIER BAÑUELOS SANDOVAL Y/O 
ÁNGEL EDUARDO SAAVEDRA CARRANZA</t>
  </si>
  <si>
    <t>TIRSO ADOLFO LIÉVANO HERNÁNDEZ Y/O 
LUIS NEHME SAYEG PÉREZ Y/O 
PEDRO GONZÁLEZ BLANCAS Y/O 
EMPRESA CASA TOREROS</t>
  </si>
  <si>
    <t>TIRSO ADOLFO LIÉVANO HERNÁNDEZ Y/O 
LUIS RAMÍREZ SILVA</t>
  </si>
  <si>
    <t>COMITÉ DIRECTIVO MUNICIPAL DEL PRI Y/O
 TIRSO ADOLFO LIÉVANO HERNÁNDEZ Y/O 
JOSÉ GUILLERMO MAYÉN GONZALEZ</t>
  </si>
  <si>
    <t>COMITÉ DIRECTIVO DEL PRI Y 
OLIVIER CASANOVA NAVARRETE Y/O 
EDUARDO MIRANDA SÁNCHEZ Y 
MARÍA SUSANA PÉREZ MARTÍNEZ</t>
  </si>
  <si>
    <t>TIRSO ADOLFO LIÉVANO HERNÁNDEZ Y/O 
ERICK LIZARRAGA PEDROZA</t>
  </si>
  <si>
    <t>TIRSO ADOLFO LIÉVANO HERNÁNDEZ Y 
BIBIANA CASIAN RAMÍREZ</t>
  </si>
  <si>
    <t>TIRSO ADOLFO LIÉVANO HERNÁNDEZ Y/O FRANCISCO GERARDO BUENO DIRZO</t>
  </si>
  <si>
    <t>PRI Y/O 
TIRSO ADOLFO LIÉVANO HERNÁNDEZ Y/O 
JORGE ENRIQUE FIGUEROA BARROSO Y/O 
NOE ROLANDO RAMÍREZ ONTIVEROS</t>
  </si>
  <si>
    <t>PRO AUDIENCIAS MÉXICO S.C.</t>
  </si>
  <si>
    <t>YIDA RICO GARCÍA</t>
  </si>
  <si>
    <t xml:space="preserve">PRO AUDIENCIAS MÉXICO S.C. </t>
  </si>
  <si>
    <t>CARLOS RAÚL MARTÍN DEL CAMPO CARRASCO</t>
  </si>
  <si>
    <t>JAVIER BAÑUELOS SANDOVAL</t>
  </si>
  <si>
    <t>EDUARDO MIRANDA SÁNCHEZ</t>
  </si>
  <si>
    <t>DAVID IGNACIO GUTIÉRREZ INZUNZA</t>
  </si>
  <si>
    <t>RAÚL MENDOZA ZAPIEN</t>
  </si>
  <si>
    <t>ALLDY BHARUCH SILVA GONZÁLEZ</t>
  </si>
  <si>
    <t>SAÚL RÍOS CARRASCO</t>
  </si>
  <si>
    <t>JUAN MANUEL MACHUCA ANGUIANO</t>
  </si>
  <si>
    <t>ARTURO DUARTE SIQUEIROS</t>
  </si>
  <si>
    <t>GRUPO ODEP S.A. DE C.V.</t>
  </si>
  <si>
    <t>DEPORTES Y ENTRETENIMIENTO INTERNACIONALES S. DE R.L. DE C.V.</t>
  </si>
  <si>
    <t>LUIS NEHME SAYEG PÉREZ</t>
  </si>
  <si>
    <t>ERICK LIZARRAGA PEDROZA</t>
  </si>
  <si>
    <t>JORGE ENRIQUE FIGUEROA BARROSO</t>
  </si>
  <si>
    <t>JORGE DE JESÚS OSUNA FLORES</t>
  </si>
  <si>
    <t>ANGEL EDUARDO SAAVEDRA CARRANZA</t>
  </si>
  <si>
    <t>OLIVIER CASANOVA NAVARRETE</t>
  </si>
  <si>
    <t>JOHN MILTON MOTTA PALMA</t>
  </si>
  <si>
    <t>JOSE LUIS TORRE MURGUÍA</t>
  </si>
  <si>
    <t>JESUS OSCAR ORTIZ DE PINEDO</t>
  </si>
  <si>
    <t xml:space="preserve">GERARDO SALMAN LEAL </t>
  </si>
  <si>
    <t>NORMA SILVIA LARA IZAGUIRRE</t>
  </si>
  <si>
    <t>FRANCISCO GERARDO BUENO DIRZO</t>
  </si>
  <si>
    <t>ANA MARÍA CUEREÑO OVIS</t>
  </si>
  <si>
    <t>PEDRO SALVADOR ORTIZ DE PINEDO</t>
  </si>
  <si>
    <t>IVAN CORONA FIGUEROA</t>
  </si>
  <si>
    <t>TERCERA</t>
  </si>
  <si>
    <t>QUINTA</t>
  </si>
  <si>
    <t>SEXTA</t>
  </si>
  <si>
    <t>SÉPTIMA</t>
  </si>
  <si>
    <t>j</t>
  </si>
  <si>
    <t>PRI</t>
  </si>
  <si>
    <t>COMITÉ DIRECTIVO DEL PRI</t>
  </si>
  <si>
    <t>COMITÉ DIRECTIVO MUNICIPAL DEL PRI</t>
  </si>
  <si>
    <t>COMITÉ DIRECTIVO MUNICIPAL DEL PRI
TIRSO ADOLFO LIÉVANO HERNÁNDEZ</t>
  </si>
  <si>
    <t>PRI
TIRSO ADOLFO LIÉVANO HERNÁNDEZ</t>
  </si>
  <si>
    <t>COMITÉ DIRECTIVO MUNICIPAL DEL PRI Y 
 TIRSO ADOLFO LIÉVANO HERNÁNDEZ</t>
  </si>
  <si>
    <t>PRI Y 
 TIRSO ADOLFO LIÉVANO HERNÁNDEZ</t>
  </si>
  <si>
    <t>64 (por permiso)</t>
  </si>
  <si>
    <t>Secretaría de Gobierno Municipal</t>
  </si>
  <si>
    <t>Dirección de Bebidas Alcohólicas</t>
  </si>
  <si>
    <t>Documentación relacionada</t>
  </si>
  <si>
    <t>05/03/2016
Evento "Cancelado"</t>
  </si>
  <si>
    <t>Actas de intervención del Ayuntamiento de Tijuana</t>
  </si>
  <si>
    <t>No. de cortesias</t>
  </si>
  <si>
    <t>No. de cortesias entregadas en cada función</t>
  </si>
  <si>
    <t>Otros adjuntos
(A relacionados con el PRI)</t>
  </si>
  <si>
    <t>Arrendamiento o comodato del inmueble (Si/No)</t>
  </si>
  <si>
    <r>
      <rPr>
        <sz val="11"/>
        <color theme="1"/>
        <rFont val="Arial"/>
        <family val="2"/>
      </rPr>
      <t>Nombramiento del presidente del comité directivo municipal del PRI</t>
    </r>
    <r>
      <rPr>
        <sz val="10"/>
        <color theme="1"/>
        <rFont val="Arial"/>
        <family val="2"/>
      </rPr>
      <t xml:space="preserve">
(Si/No)</t>
    </r>
  </si>
  <si>
    <r>
      <rPr>
        <sz val="11"/>
        <color theme="1"/>
        <rFont val="Arial"/>
        <family val="2"/>
      </rPr>
      <t>Autorización de Dirección de Protección Civil</t>
    </r>
    <r>
      <rPr>
        <sz val="10"/>
        <color theme="1"/>
        <rFont val="Arial"/>
        <family val="2"/>
      </rPr>
      <t xml:space="preserve">
(Si/No)</t>
    </r>
  </si>
  <si>
    <r>
      <rPr>
        <sz val="11"/>
        <color theme="1"/>
        <rFont val="Arial"/>
        <family val="2"/>
      </rPr>
      <t>Autorización de Dirección de Bomberos</t>
    </r>
    <r>
      <rPr>
        <sz val="10"/>
        <color theme="1"/>
        <rFont val="Arial"/>
        <family val="2"/>
      </rPr>
      <t xml:space="preserve">
(Si/No)</t>
    </r>
  </si>
  <si>
    <r>
      <rPr>
        <sz val="12"/>
        <color theme="1"/>
        <rFont val="Arial"/>
        <family val="2"/>
      </rPr>
      <t>RECIBO ANEXO</t>
    </r>
    <r>
      <rPr>
        <sz val="10"/>
        <color theme="1"/>
        <rFont val="Arial"/>
        <family val="2"/>
      </rPr>
      <t xml:space="preserve">
Pago por algún servicio de las anuencias</t>
    </r>
  </si>
  <si>
    <t>Solicitudes de Anuencia</t>
  </si>
  <si>
    <t>Impuesto total excento</t>
  </si>
  <si>
    <t>Promotor (señalado en el contrato)
(A)</t>
  </si>
  <si>
    <t>Otros contratos celebrados por los "Promotores"   señalados en las columnas identificadas con (A)</t>
  </si>
  <si>
    <t>*Si bien la fecha del permiso hace referencia a que su expedición se dio en 2015, de la revisión del permiso completo se colige que  existe un error, ya que en el cuerpo de este, se hace referencia a documentos de  abril de 2016, por lo que el año correcto en que se expidió el permiso fue en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</si>
</sst>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;\-&quot;$&quot;#,##0.00"/>
    <numFmt numFmtId="44" formatCode="_-&quot;$&quot;* #,##0.00_-;\-&quot;$&quot;* #,##0.00_-;_-&quot;$&quot;* &quot;-&quot;??_-;_-@_-"/>
    <numFmt numFmtId="164" formatCode="dd/mm/yyyy;@"/>
    <numFmt numFmtId="165" formatCode="&quot;$&quot;#,##0.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7"/>
      <color theme="0"/>
      <name val="Arial"/>
      <family val="2"/>
    </font>
    <font>
      <sz val="10"/>
      <color theme="1"/>
      <name val="Arial Black"/>
      <family val="2"/>
    </font>
    <font>
      <b/>
      <sz val="10"/>
      <color theme="0"/>
      <name val="Arial Black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b/>
      <sz val="14"/>
      <color theme="0"/>
      <name val="Arial Black"/>
      <family val="2"/>
    </font>
    <font>
      <b/>
      <sz val="11"/>
      <color theme="0"/>
      <name val="Arial Black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rgb="FFFFFFFF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5007F"/>
        <bgColor theme="8"/>
      </patternFill>
    </fill>
    <fill>
      <patternFill patternType="solid">
        <fgColor rgb="FFD5007F"/>
        <bgColor indexed="64"/>
      </patternFill>
    </fill>
    <fill>
      <patternFill patternType="solid">
        <fgColor rgb="FFD5007F"/>
        <bgColor theme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0" fillId="0" borderId="9" xfId="0" applyNumberFormat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7" fontId="15" fillId="0" borderId="9" xfId="1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1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44" fontId="15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5" fontId="15" fillId="0" borderId="1" xfId="1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 wrapText="1"/>
    </xf>
    <xf numFmtId="165" fontId="15" fillId="0" borderId="1" xfId="1" applyNumberFormat="1" applyFont="1" applyFill="1" applyBorder="1" applyAlignment="1">
      <alignment horizontal="center" vertical="center"/>
    </xf>
    <xf numFmtId="44" fontId="15" fillId="0" borderId="1" xfId="1" applyFont="1" applyFill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wrapText="1"/>
    </xf>
    <xf numFmtId="14" fontId="15" fillId="0" borderId="0" xfId="0" applyNumberFormat="1" applyFont="1"/>
    <xf numFmtId="0" fontId="17" fillId="2" borderId="1" xfId="0" applyFont="1" applyFill="1" applyBorder="1" applyAlignment="1">
      <alignment horizontal="center" vertical="center" wrapText="1"/>
    </xf>
    <xf numFmtId="165" fontId="17" fillId="3" borderId="1" xfId="0" applyNumberFormat="1" applyFont="1" applyFill="1" applyBorder="1"/>
    <xf numFmtId="165" fontId="18" fillId="0" borderId="0" xfId="0" applyNumberFormat="1" applyFont="1"/>
    <xf numFmtId="0" fontId="15" fillId="0" borderId="0" xfId="0" applyFont="1" applyAlignment="1">
      <alignment vertical="center" wrapText="1"/>
    </xf>
    <xf numFmtId="165" fontId="15" fillId="0" borderId="0" xfId="0" applyNumberFormat="1" applyFont="1"/>
    <xf numFmtId="2" fontId="15" fillId="0" borderId="0" xfId="0" applyNumberFormat="1" applyFont="1"/>
    <xf numFmtId="44" fontId="15" fillId="0" borderId="0" xfId="1" applyFont="1"/>
    <xf numFmtId="165" fontId="0" fillId="0" borderId="0" xfId="0" applyNumberForma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164" fontId="28" fillId="0" borderId="2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5" fontId="15" fillId="0" borderId="3" xfId="0" applyNumberFormat="1" applyFont="1" applyBorder="1" applyAlignment="1">
      <alignment horizontal="center" vertical="center" wrapText="1"/>
    </xf>
    <xf numFmtId="165" fontId="15" fillId="0" borderId="13" xfId="0" applyNumberFormat="1" applyFont="1" applyBorder="1" applyAlignment="1">
      <alignment horizontal="center" vertical="center" wrapText="1"/>
    </xf>
    <xf numFmtId="165" fontId="15" fillId="0" borderId="2" xfId="0" applyNumberFormat="1" applyFont="1" applyBorder="1" applyAlignment="1">
      <alignment horizontal="center" vertical="center" wrapText="1"/>
    </xf>
    <xf numFmtId="14" fontId="15" fillId="0" borderId="3" xfId="0" applyNumberFormat="1" applyFont="1" applyBorder="1" applyAlignment="1">
      <alignment horizontal="center" vertical="center"/>
    </xf>
    <xf numFmtId="14" fontId="15" fillId="0" borderId="2" xfId="0" applyNumberFormat="1" applyFont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165" fontId="15" fillId="0" borderId="2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165" fontId="20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horizontal="center" vertical="center" wrapText="1"/>
    </xf>
    <xf numFmtId="0" fontId="30" fillId="4" borderId="8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31" fillId="4" borderId="6" xfId="0" applyFont="1" applyFill="1" applyBorder="1" applyAlignment="1">
      <alignment horizontal="center" vertical="center" wrapText="1"/>
    </xf>
    <xf numFmtId="0" fontId="31" fillId="4" borderId="8" xfId="0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11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outline="0">
        <left style="thin">
          <color indexed="64"/>
        </left>
        <right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color rgb="FF00000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family val="2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family val="2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family val="2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</font>
      <numFmt numFmtId="164" formatCode="dd/mm/yyyy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</font>
      <numFmt numFmtId="164" formatCode="dd/mm/yyyy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family val="2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165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numFmt numFmtId="165" formatCode="&quot;$&quot;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165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numFmt numFmtId="165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165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numFmt numFmtId="165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165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&quot;$&quot;#,##0.00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165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19" formatCode="dd/mm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ill>
        <patternFill>
          <bgColor rgb="FFD5007F"/>
        </patternFill>
      </fill>
    </dxf>
    <dxf>
      <font>
        <b/>
        <i val="0"/>
        <color theme="0"/>
      </font>
      <fill>
        <patternFill>
          <bgColor rgb="FFD5007F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 xr9:uid="{D61BB421-AA11-4C72-B184-693D8A253D48}">
      <tableStyleElement type="wholeTable" dxfId="114"/>
      <tableStyleElement type="headerRow" dxfId="113"/>
      <tableStyleElement type="totalRow" dxfId="112"/>
    </tableStyle>
  </tableStyles>
  <colors>
    <mruColors>
      <color rgb="FFD5007F"/>
      <color rgb="FF86C0B1"/>
      <color rgb="FFACA8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3:T87" totalsRowCount="1" headerRowDxfId="111" dataDxfId="109" totalsRowDxfId="108" headerRowBorderDxfId="110">
  <autoFilter ref="A3:T86" xr:uid="{00000000-000C-0000-FFFF-FFFF00000000}"/>
  <sortState xmlns:xlrd2="http://schemas.microsoft.com/office/spreadsheetml/2017/richdata2" ref="A4:T86">
    <sortCondition ref="A3:A86"/>
  </sortState>
  <tableColumns count="20">
    <tableColumn id="11" xr3:uid="{5BBF10EC-7DCB-4418-BDCB-C12A36DAD550}" name="Id " dataDxfId="107" totalsRowDxfId="106"/>
    <tableColumn id="1" xr3:uid="{00000000-0010-0000-0000-000001000000}" name="Oficio (Permiso)" dataDxfId="105" totalsRowDxfId="104"/>
    <tableColumn id="4" xr3:uid="{DDD6AE71-32D2-4B17-BB08-3F0A3C078E2D}" name="Expedido por" dataDxfId="103" totalsRowDxfId="102"/>
    <tableColumn id="3" xr3:uid="{00000000-0010-0000-0000-000003000000}" name="Nombre del Evento" dataDxfId="101" totalsRowDxfId="100"/>
    <tableColumn id="5" xr3:uid="{00000000-0010-0000-0000-000005000000}" name="Fecha de Evento" dataDxfId="99" totalsRowDxfId="98"/>
    <tableColumn id="6" xr3:uid="{00000000-0010-0000-0000-000006000000}" name="No. de Acta de Intervención" totalsRowFunction="count" dataDxfId="97" totalsRowDxfId="96"/>
    <tableColumn id="8" xr3:uid="{00000000-0010-0000-0000-000008000000}" name="Lugar del Evento" dataDxfId="95" totalsRowDxfId="94"/>
    <tableColumn id="9" xr3:uid="{00000000-0010-0000-0000-000009000000}" name="Organizador del evento (Acta)" dataDxfId="93" totalsRowDxfId="92"/>
    <tableColumn id="10" xr3:uid="{00000000-0010-0000-0000-00000A000000}" name="Empresa o promotora (Acta)" totalsRowFunction="count" totalsRowDxfId="91"/>
    <tableColumn id="22" xr3:uid="{18A4EFDF-5414-467F-AE2D-857AE6318640}" name="Ingreso de Evento" totalsRowFunction="sum" dataDxfId="90" totalsRowDxfId="89"/>
    <tableColumn id="2" xr3:uid="{33DFA56B-D37E-43FF-9420-F8CA7E759025}" name="Monto pagado al interventor" totalsRowFunction="sum" dataDxfId="88" totalsRowDxfId="87" totalsRowCellStyle="Moneda"/>
    <tableColumn id="16" xr3:uid="{EDDDB32C-87F5-414B-8A9C-B0BB1A7B0213}" name="Impuestos exentos 5%" totalsRowFunction="sum" dataDxfId="86" totalsRowDxfId="85"/>
    <tableColumn id="17" xr3:uid="{CC25E60E-5882-4AAB-9EB2-9218D91816F8}" name="Impuesto por exento bebidas" totalsRowFunction="sum" dataDxfId="84" totalsRowDxfId="83"/>
    <tableColumn id="18" xr3:uid="{C3A683A7-D66F-40A4-A678-CF65194C2D07}" name="Total de Impuesto Exento" totalsRowFunction="sum" dataDxfId="82" totalsRowDxfId="81">
      <calculatedColumnFormula>Tabla1[[#This Row],[Impuesto por exento bebidas]]+Tabla1[[#This Row],[Impuestos exentos 5%]]</calculatedColumnFormula>
    </tableColumn>
    <tableColumn id="12" xr3:uid="{14F70D21-6530-45EE-98A2-EFE7B7FF770E}" name="Total de Boletos vendidos" dataDxfId="80" totalsRowDxfId="79"/>
    <tableColumn id="13" xr3:uid="{53F7F368-AA65-4B2F-959C-422763FA9A60}" name="Boleto más caro" dataDxfId="78" totalsRowDxfId="77"/>
    <tableColumn id="14" xr3:uid="{9100A450-7C7B-48A2-AE9D-03C97915792A}" name="Cortesías" dataDxfId="76" totalsRowDxfId="75"/>
    <tableColumn id="19" xr3:uid="{16A97F26-5C98-4385-85F7-7C527BD9FAD8}" name="Recibo de pago al interventor" dataDxfId="74" totalsRowDxfId="73"/>
    <tableColumn id="21" xr3:uid="{E6956794-33E8-455A-AAED-91EC13D6E364}" name="Nombre del recibo" dataDxfId="72" totalsRowDxfId="71"/>
    <tableColumn id="20" xr3:uid="{9D1DE324-021A-407D-8D07-33EAF64F1FE1}" name="Oficio de designación del interventor" dataDxfId="70" totalsRowDxfId="69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500808E-0BCE-4E3D-9E09-43B46304221D}" name="Tabla2" displayName="Tabla2" ref="A3:AG38" totalsRowCount="1" headerRowDxfId="68" dataDxfId="66" totalsRowDxfId="64" headerRowBorderDxfId="67" tableBorderDxfId="65" totalsRowBorderDxfId="63">
  <autoFilter ref="A3:AG37" xr:uid="{0500808E-0BCE-4E3D-9E09-43B46304221D}"/>
  <tableColumns count="33">
    <tableColumn id="1" xr3:uid="{64C83CAC-809D-475A-96A5-3A8256F98CB7}" name="Id" totalsRowLabel="Total" dataDxfId="62" totalsRowDxfId="61"/>
    <tableColumn id="2" xr3:uid="{C5A42FA2-06D9-4815-96C6-B03678666737}" name="Permiso" totalsRowFunction="count" dataDxfId="60" totalsRowDxfId="59"/>
    <tableColumn id="3" xr3:uid="{1F791499-4B80-4257-B48A-19FA3FBC8B9D}" name="Nombre del Evento" dataDxfId="58" totalsRowDxfId="57"/>
    <tableColumn id="4" xr3:uid="{909459E0-AE4C-4B4B-852D-9EAE835CA19D}" name="Tipo de Espectáculo" dataDxfId="56" totalsRowDxfId="55"/>
    <tableColumn id="5" xr3:uid="{9DDA016F-2839-4BA1-B773-0C0370DF9E18}" name="Fecha de Evento" dataDxfId="54" totalsRowDxfId="53"/>
    <tableColumn id="15" xr3:uid="{7B9342A8-CA12-486E-973C-3489024228B3}" name="Funciones que ampara" totalsRowFunction="sum" dataDxfId="52" totalsRowDxfId="51"/>
    <tableColumn id="16" xr3:uid="{8FEA5CC2-94DD-4916-BBAA-EBB16DFDAEED}" name="Lugar del evento" dataDxfId="50" totalsRowDxfId="49"/>
    <tableColumn id="20" xr3:uid="{50C211E5-AA99-4A77-BA65-40575A3480D7}" name="Responsables del evento" dataDxfId="48" totalsRowDxfId="47"/>
    <tableColumn id="35" xr3:uid="{C281BF59-AF1E-4D39-A58A-0FB002CB38E1}" name="Con Bebidas Alcohólicas_x000a_(SI/NO)" totalsRowFunction="count" dataDxfId="46" totalsRowDxfId="45"/>
    <tableColumn id="18" xr3:uid="{09576AF1-AD17-47A6-83B7-12A8C52C0A55}" name="Solicitud de permiso y exoneración de impuestos" totalsRowFunction="count" dataDxfId="44" totalsRowDxfId="43"/>
    <tableColumn id="8" xr3:uid="{28769FDD-7100-496D-8F52-0B282B05C593}" name="Informe de objeto del evento a Secretario de Gobierno del Ayuntamiento " totalsRowFunction="count" dataDxfId="42" totalsRowDxfId="41"/>
    <tableColumn id="23" xr3:uid="{D511EB33-A91F-43E2-8334-17C4AC10BCA5}" name="Contrato" totalsRowFunction="count" dataDxfId="40" totalsRowDxfId="39"/>
    <tableColumn id="11" xr3:uid="{76C76995-65A4-45BF-BCA9-A3AF332C2CFB}" name="Promotor 1 (señalado en el contrato)_x000a_(A)" dataDxfId="38" totalsRowDxfId="37"/>
    <tableColumn id="24" xr3:uid="{2C01277A-8B29-4895-8880-145073876F66}" name="Promotor (señalado en el contrato)_x000a_(A)" dataDxfId="36" totalsRowDxfId="35"/>
    <tableColumn id="17" xr3:uid="{EC5E6A1D-2A79-4DE4-A11C-D32BFA558242}" name="Representante legal 1 del promotor 1_x000a_(A)" dataDxfId="34" totalsRowDxfId="33"/>
    <tableColumn id="7" xr3:uid="{24345A10-EC7B-4864-9417-AE7033E96F60}" name="Representante legal 2 del promotor 1_x000a_(A)" dataDxfId="32" totalsRowDxfId="31"/>
    <tableColumn id="13" xr3:uid="{DA7B62C3-4CC5-478C-BBD2-1ABDB0C49CA2}" name="Represetante del PRI " dataDxfId="30" totalsRowDxfId="29"/>
    <tableColumn id="9" xr3:uid="{C8021D2A-D895-4B6B-8E8D-1C457AAD53C5}" name="Entrega del 100% de las entradas totales en efectivo" dataDxfId="28" totalsRowDxfId="27"/>
    <tableColumn id="10" xr3:uid="{F6B4987C-4E16-40C7-81FA-0DDD909E2DF8}" name="El partido se compromete a pagar los impuestos correspondientes del municipio y del estado así como a tramitar los permisos para el evento que se mencionan en este contrato. " dataDxfId="26" totalsRowDxfId="25"/>
    <tableColumn id="12" xr3:uid="{9DEA83C0-2648-4DF0-98A4-6E46CFCA76CA}" name="El Promotor entregará cortesías al PRI para las dependencias. " dataDxfId="24" totalsRowDxfId="23"/>
    <tableColumn id="21" xr3:uid="{A97E26C8-67DD-4F38-BA83-AD0F259ADBFE}" name="No. de cortesias" totalsRowLabel="N/A" dataDxfId="22" totalsRowDxfId="21"/>
    <tableColumn id="14" xr3:uid="{67070368-D8BA-4F7B-A66C-2D3D9D933312}" name="No. de cortesias entregadas en cada función" dataDxfId="20" totalsRowDxfId="19"/>
    <tableColumn id="25" xr3:uid="{7A185939-DC6B-41BD-8E99-57E438409F09}" name="Arrendamiento o comodato del inmueble (Si/No)" dataDxfId="18" totalsRowDxfId="17"/>
    <tableColumn id="26" xr3:uid="{E3F2732A-EEA5-4694-ABC1-1FE154B8A58B}" name="Con boleteras  (Si/No)" dataDxfId="16" totalsRowDxfId="15"/>
    <tableColumn id="29" xr3:uid="{6FAE1E89-DED8-4B02-9554-4923C16A6EDB}" name="Con los artistas  (Si/No)" dataDxfId="14" totalsRowDxfId="13"/>
    <tableColumn id="32" xr3:uid="{7959C216-B01F-41B2-9FD3-AAD9A7DEE823}" name="Formato de solicitud de permiso_x000a_(Si/No) " dataDxfId="12" totalsRowDxfId="11"/>
    <tableColumn id="37" xr3:uid="{EED340FC-0003-4772-8189-33194028043C}" name="Nombramiento del presidente del comité directivo municipal del PRI_x000a_(Si/No)" dataDxfId="10" totalsRowDxfId="9"/>
    <tableColumn id="31" xr3:uid="{88D33D5F-4773-4473-8FB9-78F49D2F2751}" name="Solicitudes de Anuencia" dataDxfId="8" totalsRowDxfId="7"/>
    <tableColumn id="27" xr3:uid="{CB1C0163-F494-4B1E-B82B-4BEE2C0D779E}" name="Autorización de Dirección de Protección Civil_x000a_(Si/No)" totalsRowDxfId="6"/>
    <tableColumn id="28" xr3:uid="{1828170C-E74C-4BCF-9E1A-F98438002EA2}" name="Autorización de Dirección de Bomberos_x000a_(Si/No)" totalsRowDxfId="5"/>
    <tableColumn id="22" xr3:uid="{D6592D7C-B922-43B2-9727-8BFD6865DAF6}" name="Autorización de Servicios de Protección Comercial y de Vigilancia Auxiliar de la Secretaría de Seguridad Pública Municipal " totalsRowDxfId="4"/>
    <tableColumn id="30" xr3:uid="{25D0D6C8-31CD-4341-B05B-914E42A76699}" name="RECIBO ANEXO_x000a_Pago por algún servicio de las anuencias" dataDxfId="3" totalsRowDxfId="2"/>
    <tableColumn id="36" xr3:uid="{D30AC594-93C9-4EBC-A4CE-03F0E32AB726}" name="Otros adjuntos_x000a_(A relacionados con el PRI)" dataDxfId="1" totalsRow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DB634-4E00-4321-99D1-593845DB32D2}">
  <dimension ref="A1:N91"/>
  <sheetViews>
    <sheetView tabSelected="1" zoomScale="80" zoomScaleNormal="80" workbookViewId="0">
      <pane xSplit="5" ySplit="1" topLeftCell="K56" activePane="bottomRight" state="frozenSplit"/>
      <selection sqref="A1:A1048576"/>
      <selection pane="topRight" activeCell="K1" sqref="K1"/>
      <selection pane="bottomLeft" activeCell="A2" sqref="A2"/>
      <selection pane="bottomRight" activeCell="A120" sqref="A120"/>
    </sheetView>
  </sheetViews>
  <sheetFormatPr baseColWidth="10" defaultColWidth="11.42578125" defaultRowHeight="12.75" x14ac:dyDescent="0.2"/>
  <cols>
    <col min="1" max="1" width="11.42578125" style="34" customWidth="1"/>
    <col min="2" max="2" width="9.85546875" style="34" customWidth="1"/>
    <col min="3" max="3" width="21.7109375" style="45" customWidth="1"/>
    <col min="4" max="4" width="16" style="46" customWidth="1"/>
    <col min="5" max="5" width="40.85546875" style="45" customWidth="1"/>
    <col min="6" max="6" width="13.42578125" style="46" customWidth="1"/>
    <col min="7" max="7" width="13.85546875" style="34" customWidth="1"/>
    <col min="8" max="8" width="20" style="51" customWidth="1"/>
    <col min="9" max="11" width="17.42578125" style="51" customWidth="1"/>
    <col min="12" max="12" width="16.7109375" style="51" customWidth="1"/>
    <col min="13" max="13" width="32.28515625" style="34" customWidth="1"/>
    <col min="14" max="18" width="11.42578125" style="34"/>
    <col min="19" max="19" width="9.140625" style="34" customWidth="1"/>
    <col min="20" max="16384" width="11.42578125" style="34"/>
  </cols>
  <sheetData>
    <row r="1" spans="1:13" ht="76.5" x14ac:dyDescent="0.2">
      <c r="A1" s="9" t="s">
        <v>34</v>
      </c>
      <c r="B1" s="9" t="s">
        <v>35</v>
      </c>
      <c r="C1" s="9" t="s">
        <v>36</v>
      </c>
      <c r="D1" s="32" t="s">
        <v>37</v>
      </c>
      <c r="E1" s="9" t="s">
        <v>38</v>
      </c>
      <c r="F1" s="32" t="s">
        <v>39</v>
      </c>
      <c r="G1" s="9" t="s">
        <v>40</v>
      </c>
      <c r="H1" s="33" t="s">
        <v>41</v>
      </c>
      <c r="I1" s="33" t="s">
        <v>144</v>
      </c>
      <c r="J1" s="33" t="s">
        <v>143</v>
      </c>
      <c r="K1" s="33" t="s">
        <v>282</v>
      </c>
      <c r="L1" s="33" t="s">
        <v>42</v>
      </c>
      <c r="M1" s="33" t="s">
        <v>174</v>
      </c>
    </row>
    <row r="2" spans="1:13" ht="21" customHeight="1" x14ac:dyDescent="0.2">
      <c r="A2" s="35">
        <v>1</v>
      </c>
      <c r="B2" s="88">
        <v>1</v>
      </c>
      <c r="C2" s="88" t="s">
        <v>1</v>
      </c>
      <c r="D2" s="91">
        <v>42382</v>
      </c>
      <c r="E2" s="92" t="s">
        <v>43</v>
      </c>
      <c r="F2" s="36">
        <v>42397</v>
      </c>
      <c r="G2" s="35">
        <v>2435</v>
      </c>
      <c r="H2" s="37">
        <v>65950</v>
      </c>
      <c r="I2" s="37">
        <v>2901.8</v>
      </c>
      <c r="J2" s="38">
        <v>0</v>
      </c>
      <c r="K2" s="37">
        <f>J2+I2</f>
        <v>2901.8</v>
      </c>
      <c r="L2" s="37" t="s">
        <v>44</v>
      </c>
      <c r="M2" s="37"/>
    </row>
    <row r="3" spans="1:13" x14ac:dyDescent="0.2">
      <c r="A3" s="35">
        <v>2</v>
      </c>
      <c r="B3" s="88"/>
      <c r="C3" s="88"/>
      <c r="D3" s="91"/>
      <c r="E3" s="92"/>
      <c r="F3" s="36">
        <v>42398</v>
      </c>
      <c r="G3" s="35">
        <v>2441</v>
      </c>
      <c r="H3" s="37">
        <v>52150</v>
      </c>
      <c r="I3" s="37">
        <v>2294.6</v>
      </c>
      <c r="J3" s="38">
        <v>0</v>
      </c>
      <c r="K3" s="37">
        <f t="shared" ref="K3:K67" si="0">J3+I3</f>
        <v>2294.6</v>
      </c>
      <c r="L3" s="37" t="s">
        <v>44</v>
      </c>
      <c r="M3" s="37"/>
    </row>
    <row r="4" spans="1:13" x14ac:dyDescent="0.2">
      <c r="A4" s="35">
        <v>3</v>
      </c>
      <c r="B4" s="88"/>
      <c r="C4" s="88"/>
      <c r="D4" s="91"/>
      <c r="E4" s="92"/>
      <c r="F4" s="36">
        <v>42399</v>
      </c>
      <c r="G4" s="35">
        <v>2449</v>
      </c>
      <c r="H4" s="37">
        <v>100850</v>
      </c>
      <c r="I4" s="37">
        <v>4437.3999999999996</v>
      </c>
      <c r="J4" s="38">
        <v>0</v>
      </c>
      <c r="K4" s="37">
        <f t="shared" si="0"/>
        <v>4437.3999999999996</v>
      </c>
      <c r="L4" s="37" t="s">
        <v>44</v>
      </c>
      <c r="M4" s="37"/>
    </row>
    <row r="5" spans="1:13" x14ac:dyDescent="0.2">
      <c r="A5" s="35">
        <v>4</v>
      </c>
      <c r="B5" s="88"/>
      <c r="C5" s="88"/>
      <c r="D5" s="91"/>
      <c r="E5" s="92"/>
      <c r="F5" s="36">
        <v>42400</v>
      </c>
      <c r="G5" s="35">
        <v>2460</v>
      </c>
      <c r="H5" s="37">
        <v>61300</v>
      </c>
      <c r="I5" s="37">
        <v>2697.2</v>
      </c>
      <c r="J5" s="38">
        <v>0</v>
      </c>
      <c r="K5" s="37">
        <f t="shared" si="0"/>
        <v>2697.2</v>
      </c>
      <c r="L5" s="37" t="s">
        <v>44</v>
      </c>
      <c r="M5" s="37"/>
    </row>
    <row r="6" spans="1:13" x14ac:dyDescent="0.2">
      <c r="A6" s="35">
        <v>5</v>
      </c>
      <c r="B6" s="88"/>
      <c r="C6" s="88"/>
      <c r="D6" s="91"/>
      <c r="E6" s="92"/>
      <c r="F6" s="36">
        <v>42401</v>
      </c>
      <c r="G6" s="35">
        <v>2436</v>
      </c>
      <c r="H6" s="37">
        <v>47450</v>
      </c>
      <c r="I6" s="37">
        <v>2435.25</v>
      </c>
      <c r="J6" s="38">
        <v>0</v>
      </c>
      <c r="K6" s="37">
        <f t="shared" si="0"/>
        <v>2435.25</v>
      </c>
      <c r="L6" s="37" t="s">
        <v>44</v>
      </c>
      <c r="M6" s="37"/>
    </row>
    <row r="7" spans="1:13" x14ac:dyDescent="0.2">
      <c r="A7" s="35">
        <v>6</v>
      </c>
      <c r="B7" s="88"/>
      <c r="C7" s="88"/>
      <c r="D7" s="91"/>
      <c r="E7" s="92"/>
      <c r="F7" s="36">
        <v>42404</v>
      </c>
      <c r="G7" s="35">
        <v>2571</v>
      </c>
      <c r="H7" s="37">
        <v>71100</v>
      </c>
      <c r="I7" s="37">
        <v>3199.5</v>
      </c>
      <c r="J7" s="38">
        <v>0</v>
      </c>
      <c r="K7" s="37">
        <f t="shared" si="0"/>
        <v>3199.5</v>
      </c>
      <c r="L7" s="37" t="s">
        <v>44</v>
      </c>
      <c r="M7" s="37"/>
    </row>
    <row r="8" spans="1:13" x14ac:dyDescent="0.2">
      <c r="A8" s="35">
        <v>7</v>
      </c>
      <c r="B8" s="88"/>
      <c r="C8" s="88"/>
      <c r="D8" s="91"/>
      <c r="E8" s="92"/>
      <c r="F8" s="36">
        <v>42405</v>
      </c>
      <c r="G8" s="35">
        <v>2479</v>
      </c>
      <c r="H8" s="37">
        <v>89300</v>
      </c>
      <c r="I8" s="37">
        <v>3929.2</v>
      </c>
      <c r="J8" s="38">
        <v>0</v>
      </c>
      <c r="K8" s="37">
        <f t="shared" si="0"/>
        <v>3929.2</v>
      </c>
      <c r="L8" s="37" t="s">
        <v>44</v>
      </c>
      <c r="M8" s="37"/>
    </row>
    <row r="9" spans="1:13" x14ac:dyDescent="0.2">
      <c r="A9" s="35">
        <v>8</v>
      </c>
      <c r="B9" s="88"/>
      <c r="C9" s="88"/>
      <c r="D9" s="91"/>
      <c r="E9" s="92"/>
      <c r="F9" s="36">
        <v>42406</v>
      </c>
      <c r="G9" s="35">
        <v>2485</v>
      </c>
      <c r="H9" s="37">
        <v>73400</v>
      </c>
      <c r="I9" s="37">
        <v>3303</v>
      </c>
      <c r="J9" s="38">
        <v>0</v>
      </c>
      <c r="K9" s="37">
        <f t="shared" si="0"/>
        <v>3303</v>
      </c>
      <c r="L9" s="37" t="s">
        <v>44</v>
      </c>
      <c r="M9" s="37"/>
    </row>
    <row r="10" spans="1:13" x14ac:dyDescent="0.2">
      <c r="A10" s="35">
        <v>9</v>
      </c>
      <c r="B10" s="88"/>
      <c r="C10" s="88"/>
      <c r="D10" s="91"/>
      <c r="E10" s="92"/>
      <c r="F10" s="36">
        <v>42407</v>
      </c>
      <c r="G10" s="35">
        <v>2496</v>
      </c>
      <c r="H10" s="37">
        <v>108400</v>
      </c>
      <c r="I10" s="37">
        <v>4878</v>
      </c>
      <c r="J10" s="38">
        <v>0</v>
      </c>
      <c r="K10" s="37">
        <f t="shared" si="0"/>
        <v>4878</v>
      </c>
      <c r="L10" s="37" t="s">
        <v>44</v>
      </c>
      <c r="M10" s="37"/>
    </row>
    <row r="11" spans="1:13" x14ac:dyDescent="0.2">
      <c r="A11" s="35">
        <v>10</v>
      </c>
      <c r="B11" s="88"/>
      <c r="C11" s="88"/>
      <c r="D11" s="91"/>
      <c r="E11" s="92"/>
      <c r="F11" s="36">
        <v>42408</v>
      </c>
      <c r="G11" s="35">
        <v>2498</v>
      </c>
      <c r="H11" s="37">
        <v>77902</v>
      </c>
      <c r="I11" s="37">
        <v>3505.59</v>
      </c>
      <c r="J11" s="38">
        <v>0</v>
      </c>
      <c r="K11" s="37">
        <f t="shared" si="0"/>
        <v>3505.59</v>
      </c>
      <c r="L11" s="37" t="s">
        <v>44</v>
      </c>
      <c r="M11" s="37"/>
    </row>
    <row r="12" spans="1:13" x14ac:dyDescent="0.2">
      <c r="A12" s="35">
        <v>11</v>
      </c>
      <c r="B12" s="88"/>
      <c r="C12" s="88"/>
      <c r="D12" s="91"/>
      <c r="E12" s="92"/>
      <c r="F12" s="36">
        <v>42410</v>
      </c>
      <c r="G12" s="35">
        <v>2535</v>
      </c>
      <c r="H12" s="37">
        <v>80050</v>
      </c>
      <c r="I12" s="37">
        <v>3602.25</v>
      </c>
      <c r="J12" s="38">
        <v>0</v>
      </c>
      <c r="K12" s="37">
        <f t="shared" si="0"/>
        <v>3602.25</v>
      </c>
      <c r="L12" s="37" t="s">
        <v>44</v>
      </c>
      <c r="M12" s="37"/>
    </row>
    <row r="13" spans="1:13" x14ac:dyDescent="0.2">
      <c r="A13" s="35">
        <v>12</v>
      </c>
      <c r="B13" s="88"/>
      <c r="C13" s="88"/>
      <c r="D13" s="91"/>
      <c r="E13" s="92"/>
      <c r="F13" s="36">
        <v>42412</v>
      </c>
      <c r="G13" s="35">
        <v>2505</v>
      </c>
      <c r="H13" s="37">
        <v>124500</v>
      </c>
      <c r="I13" s="37">
        <v>5602.5</v>
      </c>
      <c r="J13" s="38">
        <v>0</v>
      </c>
      <c r="K13" s="37">
        <f t="shared" si="0"/>
        <v>5602.5</v>
      </c>
      <c r="L13" s="37" t="s">
        <v>44</v>
      </c>
      <c r="M13" s="37"/>
    </row>
    <row r="14" spans="1:13" x14ac:dyDescent="0.2">
      <c r="A14" s="35">
        <v>13</v>
      </c>
      <c r="B14" s="88"/>
      <c r="C14" s="88"/>
      <c r="D14" s="91"/>
      <c r="E14" s="92"/>
      <c r="F14" s="36">
        <v>42413</v>
      </c>
      <c r="G14" s="35">
        <v>2511</v>
      </c>
      <c r="H14" s="37">
        <v>72600</v>
      </c>
      <c r="I14" s="37">
        <v>3267</v>
      </c>
      <c r="J14" s="38">
        <v>0</v>
      </c>
      <c r="K14" s="37">
        <f t="shared" si="0"/>
        <v>3267</v>
      </c>
      <c r="L14" s="37" t="s">
        <v>44</v>
      </c>
      <c r="M14" s="37"/>
    </row>
    <row r="15" spans="1:13" x14ac:dyDescent="0.2">
      <c r="A15" s="35">
        <v>14</v>
      </c>
      <c r="B15" s="88"/>
      <c r="C15" s="88"/>
      <c r="D15" s="91"/>
      <c r="E15" s="92"/>
      <c r="F15" s="36">
        <v>42413</v>
      </c>
      <c r="G15" s="35">
        <v>2536</v>
      </c>
      <c r="H15" s="37">
        <v>69350</v>
      </c>
      <c r="I15" s="37">
        <v>3120.75</v>
      </c>
      <c r="J15" s="38">
        <v>0</v>
      </c>
      <c r="K15" s="37">
        <f t="shared" si="0"/>
        <v>3120.75</v>
      </c>
      <c r="L15" s="37" t="s">
        <v>44</v>
      </c>
      <c r="M15" s="37"/>
    </row>
    <row r="16" spans="1:13" x14ac:dyDescent="0.2">
      <c r="A16" s="35">
        <v>15</v>
      </c>
      <c r="B16" s="88"/>
      <c r="C16" s="88"/>
      <c r="D16" s="91"/>
      <c r="E16" s="92"/>
      <c r="F16" s="36">
        <v>42414</v>
      </c>
      <c r="G16" s="35">
        <v>2526</v>
      </c>
      <c r="H16" s="37">
        <v>64150</v>
      </c>
      <c r="I16" s="37">
        <v>2886.75</v>
      </c>
      <c r="J16" s="38">
        <v>0</v>
      </c>
      <c r="K16" s="37">
        <f t="shared" si="0"/>
        <v>2886.75</v>
      </c>
      <c r="L16" s="37" t="s">
        <v>44</v>
      </c>
      <c r="M16" s="37"/>
    </row>
    <row r="17" spans="1:13" x14ac:dyDescent="0.2">
      <c r="A17" s="35">
        <v>16</v>
      </c>
      <c r="B17" s="88"/>
      <c r="C17" s="88"/>
      <c r="D17" s="91"/>
      <c r="E17" s="92"/>
      <c r="F17" s="36">
        <v>42416</v>
      </c>
      <c r="G17" s="35">
        <v>2533</v>
      </c>
      <c r="H17" s="37">
        <v>43050</v>
      </c>
      <c r="I17" s="37">
        <v>1932.25</v>
      </c>
      <c r="J17" s="38">
        <v>0</v>
      </c>
      <c r="K17" s="37">
        <f t="shared" si="0"/>
        <v>1932.25</v>
      </c>
      <c r="L17" s="37" t="s">
        <v>44</v>
      </c>
      <c r="M17" s="37"/>
    </row>
    <row r="18" spans="1:13" x14ac:dyDescent="0.2">
      <c r="A18" s="35">
        <v>17</v>
      </c>
      <c r="B18" s="88"/>
      <c r="C18" s="88"/>
      <c r="D18" s="91"/>
      <c r="E18" s="92"/>
      <c r="F18" s="36">
        <v>42419</v>
      </c>
      <c r="G18" s="35">
        <v>2537</v>
      </c>
      <c r="H18" s="37">
        <v>37300</v>
      </c>
      <c r="I18" s="37">
        <v>1678.5</v>
      </c>
      <c r="J18" s="38">
        <v>0</v>
      </c>
      <c r="K18" s="37">
        <f t="shared" si="0"/>
        <v>1678.5</v>
      </c>
      <c r="L18" s="37" t="s">
        <v>44</v>
      </c>
      <c r="M18" s="37"/>
    </row>
    <row r="19" spans="1:13" x14ac:dyDescent="0.2">
      <c r="A19" s="35">
        <v>18</v>
      </c>
      <c r="B19" s="88"/>
      <c r="C19" s="88"/>
      <c r="D19" s="91"/>
      <c r="E19" s="92"/>
      <c r="F19" s="36">
        <v>42419</v>
      </c>
      <c r="G19" s="35">
        <v>2540</v>
      </c>
      <c r="H19" s="37">
        <v>69700</v>
      </c>
      <c r="I19" s="37">
        <v>3136.5</v>
      </c>
      <c r="J19" s="38">
        <v>0</v>
      </c>
      <c r="K19" s="37">
        <f t="shared" si="0"/>
        <v>3136.5</v>
      </c>
      <c r="L19" s="37" t="s">
        <v>44</v>
      </c>
      <c r="M19" s="37"/>
    </row>
    <row r="20" spans="1:13" x14ac:dyDescent="0.2">
      <c r="A20" s="35">
        <v>19</v>
      </c>
      <c r="B20" s="88"/>
      <c r="C20" s="88"/>
      <c r="D20" s="91"/>
      <c r="E20" s="92"/>
      <c r="F20" s="36">
        <v>42420</v>
      </c>
      <c r="G20" s="35">
        <v>2546</v>
      </c>
      <c r="H20" s="37">
        <v>60200</v>
      </c>
      <c r="I20" s="37">
        <v>2709</v>
      </c>
      <c r="J20" s="38">
        <v>0</v>
      </c>
      <c r="K20" s="37">
        <f t="shared" si="0"/>
        <v>2709</v>
      </c>
      <c r="L20" s="37" t="s">
        <v>44</v>
      </c>
      <c r="M20" s="37"/>
    </row>
    <row r="21" spans="1:13" x14ac:dyDescent="0.2">
      <c r="A21" s="35">
        <v>20</v>
      </c>
      <c r="B21" s="88"/>
      <c r="C21" s="88"/>
      <c r="D21" s="91"/>
      <c r="E21" s="92"/>
      <c r="F21" s="36">
        <v>42420</v>
      </c>
      <c r="G21" s="35">
        <v>2547</v>
      </c>
      <c r="H21" s="37">
        <v>64700</v>
      </c>
      <c r="I21" s="37">
        <v>2911.5</v>
      </c>
      <c r="J21" s="38">
        <v>0</v>
      </c>
      <c r="K21" s="37">
        <f t="shared" si="0"/>
        <v>2911.5</v>
      </c>
      <c r="L21" s="37" t="s">
        <v>44</v>
      </c>
      <c r="M21" s="37"/>
    </row>
    <row r="22" spans="1:13" x14ac:dyDescent="0.2">
      <c r="A22" s="35">
        <v>21</v>
      </c>
      <c r="B22" s="88"/>
      <c r="C22" s="88"/>
      <c r="D22" s="91"/>
      <c r="E22" s="92"/>
      <c r="F22" s="36">
        <v>42421</v>
      </c>
      <c r="G22" s="35">
        <v>2558</v>
      </c>
      <c r="H22" s="37">
        <v>86000</v>
      </c>
      <c r="I22" s="37">
        <v>3870</v>
      </c>
      <c r="J22" s="38">
        <v>0</v>
      </c>
      <c r="K22" s="37">
        <f t="shared" si="0"/>
        <v>3870</v>
      </c>
      <c r="L22" s="37" t="s">
        <v>44</v>
      </c>
      <c r="M22" s="37"/>
    </row>
    <row r="23" spans="1:13" x14ac:dyDescent="0.2">
      <c r="A23" s="35">
        <v>22</v>
      </c>
      <c r="B23" s="88"/>
      <c r="C23" s="88"/>
      <c r="D23" s="91"/>
      <c r="E23" s="92"/>
      <c r="F23" s="36">
        <v>42421</v>
      </c>
      <c r="G23" s="35">
        <v>2559</v>
      </c>
      <c r="H23" s="37">
        <v>125400</v>
      </c>
      <c r="I23" s="37">
        <v>5643</v>
      </c>
      <c r="J23" s="38">
        <v>0</v>
      </c>
      <c r="K23" s="37">
        <f t="shared" si="0"/>
        <v>5643</v>
      </c>
      <c r="L23" s="37" t="s">
        <v>44</v>
      </c>
      <c r="M23" s="37"/>
    </row>
    <row r="24" spans="1:13" x14ac:dyDescent="0.2">
      <c r="A24" s="35">
        <v>23</v>
      </c>
      <c r="B24" s="88"/>
      <c r="C24" s="88"/>
      <c r="D24" s="91"/>
      <c r="E24" s="92"/>
      <c r="F24" s="36">
        <v>42422</v>
      </c>
      <c r="G24" s="35">
        <v>2545</v>
      </c>
      <c r="H24" s="37">
        <v>59750</v>
      </c>
      <c r="I24" s="37">
        <v>2688.75</v>
      </c>
      <c r="J24" s="38">
        <v>0</v>
      </c>
      <c r="K24" s="37">
        <f t="shared" si="0"/>
        <v>2688.75</v>
      </c>
      <c r="L24" s="37" t="s">
        <v>44</v>
      </c>
      <c r="M24" s="37"/>
    </row>
    <row r="25" spans="1:13" x14ac:dyDescent="0.2">
      <c r="A25" s="35">
        <v>24</v>
      </c>
      <c r="B25" s="88"/>
      <c r="C25" s="88"/>
      <c r="D25" s="91"/>
      <c r="E25" s="92"/>
      <c r="F25" s="36">
        <v>42423</v>
      </c>
      <c r="G25" s="35">
        <v>2569</v>
      </c>
      <c r="H25" s="37">
        <v>82450</v>
      </c>
      <c r="I25" s="37">
        <v>3710.25</v>
      </c>
      <c r="J25" s="38">
        <v>0</v>
      </c>
      <c r="K25" s="37">
        <f t="shared" si="0"/>
        <v>3710.25</v>
      </c>
      <c r="L25" s="37" t="s">
        <v>44</v>
      </c>
      <c r="M25" s="37"/>
    </row>
    <row r="26" spans="1:13" x14ac:dyDescent="0.2">
      <c r="A26" s="35">
        <v>25</v>
      </c>
      <c r="B26" s="88"/>
      <c r="C26" s="88"/>
      <c r="D26" s="91"/>
      <c r="E26" s="92"/>
      <c r="F26" s="36">
        <v>42425</v>
      </c>
      <c r="G26" s="35">
        <v>2566</v>
      </c>
      <c r="H26" s="37">
        <v>59650</v>
      </c>
      <c r="I26" s="37">
        <v>2684.25</v>
      </c>
      <c r="J26" s="38">
        <v>0</v>
      </c>
      <c r="K26" s="37">
        <f t="shared" si="0"/>
        <v>2684.25</v>
      </c>
      <c r="L26" s="37" t="s">
        <v>44</v>
      </c>
      <c r="M26" s="37"/>
    </row>
    <row r="27" spans="1:13" x14ac:dyDescent="0.2">
      <c r="A27" s="35">
        <v>26</v>
      </c>
      <c r="B27" s="88"/>
      <c r="C27" s="88"/>
      <c r="D27" s="91"/>
      <c r="E27" s="92"/>
      <c r="F27" s="36">
        <v>42426</v>
      </c>
      <c r="G27" s="35">
        <v>2568</v>
      </c>
      <c r="H27" s="37">
        <v>40800</v>
      </c>
      <c r="I27" s="37">
        <v>1836</v>
      </c>
      <c r="J27" s="38">
        <v>0</v>
      </c>
      <c r="K27" s="37">
        <f t="shared" si="0"/>
        <v>1836</v>
      </c>
      <c r="L27" s="37" t="s">
        <v>44</v>
      </c>
      <c r="M27" s="37"/>
    </row>
    <row r="28" spans="1:13" x14ac:dyDescent="0.2">
      <c r="A28" s="35">
        <v>27</v>
      </c>
      <c r="B28" s="88"/>
      <c r="C28" s="88"/>
      <c r="D28" s="91"/>
      <c r="E28" s="92"/>
      <c r="F28" s="36">
        <v>42426</v>
      </c>
      <c r="G28" s="35">
        <v>2572</v>
      </c>
      <c r="H28" s="37">
        <v>61500</v>
      </c>
      <c r="I28" s="37">
        <v>2767.5</v>
      </c>
      <c r="J28" s="38">
        <v>0</v>
      </c>
      <c r="K28" s="37">
        <f t="shared" si="0"/>
        <v>2767.5</v>
      </c>
      <c r="L28" s="37" t="s">
        <v>44</v>
      </c>
      <c r="M28" s="37"/>
    </row>
    <row r="29" spans="1:13" x14ac:dyDescent="0.2">
      <c r="A29" s="35">
        <v>28</v>
      </c>
      <c r="B29" s="88"/>
      <c r="C29" s="88"/>
      <c r="D29" s="91"/>
      <c r="E29" s="92"/>
      <c r="F29" s="36">
        <v>42427</v>
      </c>
      <c r="G29" s="35">
        <v>2578</v>
      </c>
      <c r="H29" s="37">
        <v>68800</v>
      </c>
      <c r="I29" s="37">
        <v>3096</v>
      </c>
      <c r="J29" s="38">
        <v>0</v>
      </c>
      <c r="K29" s="37">
        <f t="shared" si="0"/>
        <v>3096</v>
      </c>
      <c r="L29" s="37" t="s">
        <v>44</v>
      </c>
      <c r="M29" s="37"/>
    </row>
    <row r="30" spans="1:13" x14ac:dyDescent="0.2">
      <c r="A30" s="35">
        <v>29</v>
      </c>
      <c r="B30" s="88"/>
      <c r="C30" s="88"/>
      <c r="D30" s="91"/>
      <c r="E30" s="92"/>
      <c r="F30" s="36">
        <v>42427</v>
      </c>
      <c r="G30" s="35">
        <v>2579</v>
      </c>
      <c r="H30" s="37">
        <v>85200</v>
      </c>
      <c r="I30" s="37">
        <v>3834</v>
      </c>
      <c r="J30" s="38">
        <v>0</v>
      </c>
      <c r="K30" s="37">
        <f t="shared" si="0"/>
        <v>3834</v>
      </c>
      <c r="L30" s="37" t="s">
        <v>44</v>
      </c>
      <c r="M30" s="37"/>
    </row>
    <row r="31" spans="1:13" x14ac:dyDescent="0.2">
      <c r="A31" s="35">
        <v>30</v>
      </c>
      <c r="B31" s="88"/>
      <c r="C31" s="88"/>
      <c r="D31" s="91"/>
      <c r="E31" s="92"/>
      <c r="F31" s="36">
        <v>42428</v>
      </c>
      <c r="G31" s="35">
        <v>2595</v>
      </c>
      <c r="H31" s="37">
        <v>94900</v>
      </c>
      <c r="I31" s="37">
        <v>4270.5</v>
      </c>
      <c r="J31" s="38">
        <v>0</v>
      </c>
      <c r="K31" s="37">
        <f t="shared" si="0"/>
        <v>4270.5</v>
      </c>
      <c r="L31" s="37" t="s">
        <v>44</v>
      </c>
      <c r="M31" s="37"/>
    </row>
    <row r="32" spans="1:13" x14ac:dyDescent="0.2">
      <c r="A32" s="35">
        <v>31</v>
      </c>
      <c r="B32" s="88"/>
      <c r="C32" s="88"/>
      <c r="D32" s="91"/>
      <c r="E32" s="92"/>
      <c r="F32" s="36">
        <v>42428</v>
      </c>
      <c r="G32" s="35">
        <v>2596</v>
      </c>
      <c r="H32" s="37">
        <v>110100</v>
      </c>
      <c r="I32" s="37">
        <v>4954.5</v>
      </c>
      <c r="J32" s="38">
        <v>0</v>
      </c>
      <c r="K32" s="37">
        <f t="shared" si="0"/>
        <v>4954.5</v>
      </c>
      <c r="L32" s="37" t="s">
        <v>44</v>
      </c>
      <c r="M32" s="37"/>
    </row>
    <row r="33" spans="1:13" x14ac:dyDescent="0.2">
      <c r="A33" s="35">
        <v>32</v>
      </c>
      <c r="B33" s="88"/>
      <c r="C33" s="88"/>
      <c r="D33" s="91"/>
      <c r="E33" s="92"/>
      <c r="F33" s="36">
        <v>42429</v>
      </c>
      <c r="G33" s="35">
        <v>2604</v>
      </c>
      <c r="H33" s="37">
        <v>48700</v>
      </c>
      <c r="I33" s="37">
        <v>2191.5</v>
      </c>
      <c r="J33" s="38">
        <v>0</v>
      </c>
      <c r="K33" s="37">
        <f t="shared" si="0"/>
        <v>2191.5</v>
      </c>
      <c r="L33" s="37" t="s">
        <v>44</v>
      </c>
      <c r="M33" s="37"/>
    </row>
    <row r="34" spans="1:13" x14ac:dyDescent="0.2">
      <c r="A34" s="35">
        <v>33</v>
      </c>
      <c r="B34" s="88"/>
      <c r="C34" s="88"/>
      <c r="D34" s="91"/>
      <c r="E34" s="92"/>
      <c r="F34" s="36">
        <v>42430</v>
      </c>
      <c r="G34" s="35">
        <v>2590</v>
      </c>
      <c r="H34" s="37">
        <v>38600</v>
      </c>
      <c r="I34" s="37">
        <v>1814.2</v>
      </c>
      <c r="J34" s="38">
        <v>0</v>
      </c>
      <c r="K34" s="37">
        <f t="shared" si="0"/>
        <v>1814.2</v>
      </c>
      <c r="L34" s="37" t="s">
        <v>44</v>
      </c>
      <c r="M34" s="37"/>
    </row>
    <row r="35" spans="1:13" x14ac:dyDescent="0.2">
      <c r="A35" s="35">
        <v>34</v>
      </c>
      <c r="B35" s="88"/>
      <c r="C35" s="88"/>
      <c r="D35" s="91"/>
      <c r="E35" s="92"/>
      <c r="F35" s="36">
        <v>42431</v>
      </c>
      <c r="G35" s="35">
        <v>2605</v>
      </c>
      <c r="H35" s="37">
        <v>51100</v>
      </c>
      <c r="I35" s="37">
        <v>2401.6999999999998</v>
      </c>
      <c r="J35" s="38">
        <v>0</v>
      </c>
      <c r="K35" s="37">
        <f t="shared" si="0"/>
        <v>2401.6999999999998</v>
      </c>
      <c r="L35" s="37" t="s">
        <v>44</v>
      </c>
      <c r="M35" s="37"/>
    </row>
    <row r="36" spans="1:13" x14ac:dyDescent="0.2">
      <c r="A36" s="35">
        <v>35</v>
      </c>
      <c r="B36" s="88"/>
      <c r="C36" s="88"/>
      <c r="D36" s="91"/>
      <c r="E36" s="92"/>
      <c r="F36" s="36">
        <v>42432</v>
      </c>
      <c r="G36" s="35">
        <v>2627</v>
      </c>
      <c r="H36" s="37">
        <v>30800</v>
      </c>
      <c r="I36" s="37">
        <v>1447.6</v>
      </c>
      <c r="J36" s="38">
        <v>0</v>
      </c>
      <c r="K36" s="37">
        <f t="shared" si="0"/>
        <v>1447.6</v>
      </c>
      <c r="L36" s="37" t="s">
        <v>44</v>
      </c>
      <c r="M36" s="37"/>
    </row>
    <row r="37" spans="1:13" x14ac:dyDescent="0.2">
      <c r="A37" s="35">
        <v>36</v>
      </c>
      <c r="B37" s="88"/>
      <c r="C37" s="88"/>
      <c r="D37" s="91"/>
      <c r="E37" s="92"/>
      <c r="F37" s="36">
        <v>42403</v>
      </c>
      <c r="G37" s="35">
        <v>2477</v>
      </c>
      <c r="H37" s="37">
        <v>53950</v>
      </c>
      <c r="I37" s="37">
        <v>2427.75</v>
      </c>
      <c r="J37" s="38">
        <v>0</v>
      </c>
      <c r="K37" s="37">
        <f t="shared" si="0"/>
        <v>2427.75</v>
      </c>
      <c r="L37" s="37" t="s">
        <v>44</v>
      </c>
      <c r="M37" s="37"/>
    </row>
    <row r="38" spans="1:13" x14ac:dyDescent="0.2">
      <c r="A38" s="35">
        <v>37</v>
      </c>
      <c r="B38" s="88"/>
      <c r="C38" s="88"/>
      <c r="D38" s="91"/>
      <c r="E38" s="92"/>
      <c r="F38" s="36">
        <v>42433</v>
      </c>
      <c r="G38" s="35">
        <v>2608</v>
      </c>
      <c r="H38" s="37">
        <v>25650</v>
      </c>
      <c r="I38" s="37">
        <v>1205</v>
      </c>
      <c r="J38" s="38">
        <v>0</v>
      </c>
      <c r="K38" s="37">
        <f t="shared" si="0"/>
        <v>1205</v>
      </c>
      <c r="L38" s="37" t="s">
        <v>44</v>
      </c>
      <c r="M38" s="37"/>
    </row>
    <row r="39" spans="1:13" x14ac:dyDescent="0.2">
      <c r="A39" s="35">
        <v>38</v>
      </c>
      <c r="B39" s="88"/>
      <c r="C39" s="88"/>
      <c r="D39" s="91"/>
      <c r="E39" s="92"/>
      <c r="F39" s="36">
        <v>42433</v>
      </c>
      <c r="G39" s="35">
        <v>2609</v>
      </c>
      <c r="H39" s="37">
        <v>34750</v>
      </c>
      <c r="I39" s="37">
        <v>1633.25</v>
      </c>
      <c r="J39" s="38">
        <v>0</v>
      </c>
      <c r="K39" s="37">
        <f t="shared" si="0"/>
        <v>1633.25</v>
      </c>
      <c r="L39" s="37" t="s">
        <v>44</v>
      </c>
      <c r="M39" s="37"/>
    </row>
    <row r="40" spans="1:13" x14ac:dyDescent="0.2">
      <c r="A40" s="35">
        <v>39</v>
      </c>
      <c r="B40" s="88"/>
      <c r="C40" s="88"/>
      <c r="D40" s="91"/>
      <c r="E40" s="92"/>
      <c r="F40" s="36">
        <v>42404</v>
      </c>
      <c r="G40" s="35">
        <v>2468</v>
      </c>
      <c r="H40" s="37">
        <v>48050</v>
      </c>
      <c r="I40" s="37">
        <v>2162.25</v>
      </c>
      <c r="J40" s="38">
        <v>0</v>
      </c>
      <c r="K40" s="37">
        <f t="shared" si="0"/>
        <v>2162.25</v>
      </c>
      <c r="L40" s="37" t="s">
        <v>44</v>
      </c>
      <c r="M40" s="37"/>
    </row>
    <row r="41" spans="1:13" x14ac:dyDescent="0.2">
      <c r="A41" s="35">
        <v>40</v>
      </c>
      <c r="B41" s="88"/>
      <c r="C41" s="88"/>
      <c r="D41" s="91"/>
      <c r="E41" s="92"/>
      <c r="F41" s="36">
        <v>42434</v>
      </c>
      <c r="G41" s="35">
        <v>2615</v>
      </c>
      <c r="H41" s="37">
        <v>58250</v>
      </c>
      <c r="I41" s="37">
        <v>2737.75</v>
      </c>
      <c r="J41" s="38">
        <v>0</v>
      </c>
      <c r="K41" s="37">
        <f t="shared" si="0"/>
        <v>2737.75</v>
      </c>
      <c r="L41" s="37" t="s">
        <v>44</v>
      </c>
      <c r="M41" s="37"/>
    </row>
    <row r="42" spans="1:13" x14ac:dyDescent="0.2">
      <c r="A42" s="35">
        <v>41</v>
      </c>
      <c r="B42" s="88"/>
      <c r="C42" s="88"/>
      <c r="D42" s="91"/>
      <c r="E42" s="92"/>
      <c r="F42" s="36">
        <v>42434</v>
      </c>
      <c r="G42" s="35">
        <v>2616</v>
      </c>
      <c r="H42" s="37">
        <v>60650</v>
      </c>
      <c r="I42" s="37">
        <v>2850.55</v>
      </c>
      <c r="J42" s="38">
        <v>0</v>
      </c>
      <c r="K42" s="37">
        <f t="shared" si="0"/>
        <v>2850.55</v>
      </c>
      <c r="L42" s="37" t="s">
        <v>44</v>
      </c>
      <c r="M42" s="37"/>
    </row>
    <row r="43" spans="1:13" x14ac:dyDescent="0.2">
      <c r="A43" s="35">
        <v>42</v>
      </c>
      <c r="B43" s="88"/>
      <c r="C43" s="88"/>
      <c r="D43" s="91"/>
      <c r="E43" s="92"/>
      <c r="F43" s="36">
        <v>42435</v>
      </c>
      <c r="G43" s="35">
        <v>2623</v>
      </c>
      <c r="H43" s="37">
        <v>95900</v>
      </c>
      <c r="I43" s="37">
        <v>4507.3</v>
      </c>
      <c r="J43" s="38">
        <v>0</v>
      </c>
      <c r="K43" s="37">
        <f t="shared" si="0"/>
        <v>4507.3</v>
      </c>
      <c r="L43" s="37" t="s">
        <v>44</v>
      </c>
      <c r="M43" s="37"/>
    </row>
    <row r="44" spans="1:13" x14ac:dyDescent="0.2">
      <c r="A44" s="35">
        <v>43</v>
      </c>
      <c r="B44" s="88"/>
      <c r="C44" s="88"/>
      <c r="D44" s="91"/>
      <c r="E44" s="92"/>
      <c r="F44" s="36">
        <v>42435</v>
      </c>
      <c r="G44" s="35">
        <v>2632</v>
      </c>
      <c r="H44" s="37">
        <v>95600</v>
      </c>
      <c r="I44" s="37">
        <v>4493.2</v>
      </c>
      <c r="J44" s="38">
        <v>0</v>
      </c>
      <c r="K44" s="37">
        <f t="shared" si="0"/>
        <v>4493.2</v>
      </c>
      <c r="L44" s="37" t="s">
        <v>44</v>
      </c>
      <c r="M44" s="37"/>
    </row>
    <row r="45" spans="1:13" x14ac:dyDescent="0.2">
      <c r="A45" s="35">
        <v>44</v>
      </c>
      <c r="B45" s="35">
        <v>2</v>
      </c>
      <c r="C45" s="35" t="s">
        <v>5</v>
      </c>
      <c r="D45" s="36">
        <v>42384</v>
      </c>
      <c r="E45" s="39" t="s">
        <v>45</v>
      </c>
      <c r="F45" s="36">
        <v>42385</v>
      </c>
      <c r="G45" s="35">
        <v>2410</v>
      </c>
      <c r="H45" s="37">
        <v>60600</v>
      </c>
      <c r="I45" s="37">
        <v>3030</v>
      </c>
      <c r="J45" s="37">
        <v>4382.5</v>
      </c>
      <c r="K45" s="37">
        <f t="shared" si="0"/>
        <v>7412.5</v>
      </c>
      <c r="L45" s="37" t="s">
        <v>44</v>
      </c>
      <c r="M45" s="37"/>
    </row>
    <row r="46" spans="1:13" x14ac:dyDescent="0.2">
      <c r="A46" s="35">
        <v>45</v>
      </c>
      <c r="B46" s="35">
        <v>3</v>
      </c>
      <c r="C46" s="35" t="s">
        <v>6</v>
      </c>
      <c r="D46" s="36">
        <v>42395</v>
      </c>
      <c r="E46" s="39" t="s">
        <v>46</v>
      </c>
      <c r="F46" s="36">
        <v>42398</v>
      </c>
      <c r="G46" s="35">
        <v>2446</v>
      </c>
      <c r="H46" s="37">
        <v>168680</v>
      </c>
      <c r="I46" s="37">
        <v>7421.92</v>
      </c>
      <c r="J46" s="37">
        <v>4382.5</v>
      </c>
      <c r="K46" s="37">
        <f t="shared" si="0"/>
        <v>11804.42</v>
      </c>
      <c r="L46" s="35">
        <v>1</v>
      </c>
      <c r="M46" s="37"/>
    </row>
    <row r="47" spans="1:13" x14ac:dyDescent="0.2">
      <c r="A47" s="35">
        <v>46</v>
      </c>
      <c r="B47" s="89">
        <v>4</v>
      </c>
      <c r="C47" s="89" t="s">
        <v>7</v>
      </c>
      <c r="D47" s="96">
        <v>42395</v>
      </c>
      <c r="E47" s="100" t="s">
        <v>47</v>
      </c>
      <c r="F47" s="96">
        <v>42399</v>
      </c>
      <c r="G47" s="35">
        <v>2457</v>
      </c>
      <c r="H47" s="37">
        <v>114430</v>
      </c>
      <c r="I47" s="37">
        <v>5035</v>
      </c>
      <c r="J47" s="98">
        <v>4382.5</v>
      </c>
      <c r="K47" s="37">
        <f t="shared" ref="K47" si="1">J47+I47</f>
        <v>9417.5</v>
      </c>
      <c r="L47" s="35">
        <v>1</v>
      </c>
      <c r="M47" s="37"/>
    </row>
    <row r="48" spans="1:13" x14ac:dyDescent="0.2">
      <c r="A48" s="35">
        <v>47</v>
      </c>
      <c r="B48" s="90"/>
      <c r="C48" s="90"/>
      <c r="D48" s="97"/>
      <c r="E48" s="101"/>
      <c r="F48" s="97"/>
      <c r="G48" s="35">
        <v>2458</v>
      </c>
      <c r="H48" s="37">
        <v>69960</v>
      </c>
      <c r="I48" s="37">
        <v>3078.24</v>
      </c>
      <c r="J48" s="99"/>
      <c r="K48" s="37">
        <f t="shared" si="0"/>
        <v>3078.24</v>
      </c>
      <c r="L48" s="35" t="s">
        <v>44</v>
      </c>
      <c r="M48" s="37"/>
    </row>
    <row r="49" spans="1:14" x14ac:dyDescent="0.2">
      <c r="A49" s="35">
        <v>48</v>
      </c>
      <c r="B49" s="35">
        <v>5</v>
      </c>
      <c r="C49" s="35" t="s">
        <v>8</v>
      </c>
      <c r="D49" s="36">
        <v>42403</v>
      </c>
      <c r="E49" s="39" t="s">
        <v>48</v>
      </c>
      <c r="F49" s="36">
        <v>42403</v>
      </c>
      <c r="G49" s="35">
        <v>2494</v>
      </c>
      <c r="H49" s="37">
        <v>50400</v>
      </c>
      <c r="I49" s="40">
        <v>2268</v>
      </c>
      <c r="J49" s="37">
        <v>4382.5</v>
      </c>
      <c r="K49" s="37">
        <f t="shared" si="0"/>
        <v>6650.5</v>
      </c>
      <c r="L49" s="35">
        <v>1</v>
      </c>
      <c r="M49" s="37"/>
    </row>
    <row r="50" spans="1:14" ht="25.5" x14ac:dyDescent="0.2">
      <c r="A50" s="35">
        <v>49</v>
      </c>
      <c r="B50" s="35">
        <v>6</v>
      </c>
      <c r="C50" s="35" t="s">
        <v>9</v>
      </c>
      <c r="D50" s="36">
        <v>42403</v>
      </c>
      <c r="E50" s="39" t="s">
        <v>49</v>
      </c>
      <c r="F50" s="36">
        <v>42404</v>
      </c>
      <c r="G50" s="35">
        <v>2469</v>
      </c>
      <c r="H50" s="37">
        <v>128550</v>
      </c>
      <c r="I50" s="40">
        <v>5784.75</v>
      </c>
      <c r="J50" s="37">
        <v>4382.5</v>
      </c>
      <c r="K50" s="37">
        <f t="shared" si="0"/>
        <v>10167.25</v>
      </c>
      <c r="L50" s="35">
        <v>1</v>
      </c>
      <c r="M50" s="37"/>
    </row>
    <row r="51" spans="1:14" x14ac:dyDescent="0.2">
      <c r="A51" s="35">
        <v>50</v>
      </c>
      <c r="B51" s="35">
        <v>7</v>
      </c>
      <c r="C51" s="35" t="s">
        <v>31</v>
      </c>
      <c r="D51" s="36">
        <v>42411</v>
      </c>
      <c r="E51" s="39" t="s">
        <v>50</v>
      </c>
      <c r="F51" s="36">
        <v>42412</v>
      </c>
      <c r="G51" s="35">
        <v>2509</v>
      </c>
      <c r="H51" s="37">
        <v>577300</v>
      </c>
      <c r="I51" s="37">
        <v>25401.200000000001</v>
      </c>
      <c r="J51" s="37">
        <v>4382.5</v>
      </c>
      <c r="K51" s="37">
        <f t="shared" si="0"/>
        <v>29783.7</v>
      </c>
      <c r="L51" s="37" t="s">
        <v>44</v>
      </c>
      <c r="M51" s="37"/>
    </row>
    <row r="52" spans="1:14" x14ac:dyDescent="0.2">
      <c r="A52" s="35">
        <v>51</v>
      </c>
      <c r="B52" s="35">
        <v>8</v>
      </c>
      <c r="C52" s="35" t="s">
        <v>10</v>
      </c>
      <c r="D52" s="36">
        <v>42411</v>
      </c>
      <c r="E52" s="39" t="s">
        <v>51</v>
      </c>
      <c r="F52" s="36">
        <v>42413</v>
      </c>
      <c r="G52" s="35">
        <v>2522</v>
      </c>
      <c r="H52" s="37">
        <v>127800</v>
      </c>
      <c r="I52" s="37">
        <v>5751</v>
      </c>
      <c r="J52" s="37">
        <v>4382.5</v>
      </c>
      <c r="K52" s="37">
        <f t="shared" si="0"/>
        <v>10133.5</v>
      </c>
      <c r="L52" s="37" t="s">
        <v>44</v>
      </c>
      <c r="M52" s="37"/>
    </row>
    <row r="53" spans="1:14" x14ac:dyDescent="0.2">
      <c r="A53" s="35">
        <v>52</v>
      </c>
      <c r="B53" s="35">
        <v>9</v>
      </c>
      <c r="C53" s="35" t="s">
        <v>11</v>
      </c>
      <c r="D53" s="36">
        <v>42411</v>
      </c>
      <c r="E53" s="39" t="s">
        <v>52</v>
      </c>
      <c r="F53" s="36">
        <v>42423</v>
      </c>
      <c r="G53" s="35">
        <v>2523</v>
      </c>
      <c r="H53" s="37">
        <v>354500</v>
      </c>
      <c r="I53" s="40">
        <v>15752.5</v>
      </c>
      <c r="J53" s="37">
        <v>4382.5</v>
      </c>
      <c r="K53" s="37">
        <f t="shared" si="0"/>
        <v>20135</v>
      </c>
      <c r="L53" s="35">
        <v>1</v>
      </c>
      <c r="M53" s="37"/>
    </row>
    <row r="54" spans="1:14" x14ac:dyDescent="0.2">
      <c r="A54" s="35">
        <v>53</v>
      </c>
      <c r="B54" s="35">
        <v>10</v>
      </c>
      <c r="C54" s="35" t="s">
        <v>12</v>
      </c>
      <c r="D54" s="36">
        <v>42411</v>
      </c>
      <c r="E54" s="39" t="s">
        <v>53</v>
      </c>
      <c r="F54" s="36">
        <v>42413</v>
      </c>
      <c r="G54" s="35">
        <v>2524</v>
      </c>
      <c r="H54" s="37">
        <v>59750</v>
      </c>
      <c r="I54" s="40">
        <v>2688.75</v>
      </c>
      <c r="J54" s="37">
        <v>4382.5</v>
      </c>
      <c r="K54" s="37">
        <f t="shared" si="0"/>
        <v>7071.25</v>
      </c>
      <c r="L54" s="35">
        <v>1</v>
      </c>
      <c r="M54" s="37"/>
    </row>
    <row r="55" spans="1:14" x14ac:dyDescent="0.2">
      <c r="A55" s="35">
        <v>54</v>
      </c>
      <c r="B55" s="35">
        <v>11</v>
      </c>
      <c r="C55" s="35" t="s">
        <v>32</v>
      </c>
      <c r="D55" s="36">
        <v>42411</v>
      </c>
      <c r="E55" s="39" t="s">
        <v>54</v>
      </c>
      <c r="F55" s="36">
        <v>42413</v>
      </c>
      <c r="G55" s="35">
        <v>2521</v>
      </c>
      <c r="H55" s="37">
        <v>569750</v>
      </c>
      <c r="I55" s="40">
        <v>25638.75</v>
      </c>
      <c r="J55" s="37">
        <v>4382.5</v>
      </c>
      <c r="K55" s="37">
        <f t="shared" si="0"/>
        <v>30021.25</v>
      </c>
      <c r="L55" s="35">
        <v>1</v>
      </c>
      <c r="M55" s="37"/>
    </row>
    <row r="56" spans="1:14" ht="51" x14ac:dyDescent="0.2">
      <c r="A56" s="35">
        <v>55</v>
      </c>
      <c r="B56" s="35">
        <v>12</v>
      </c>
      <c r="C56" s="35" t="s">
        <v>16</v>
      </c>
      <c r="D56" s="36">
        <v>42481</v>
      </c>
      <c r="E56" s="39" t="s">
        <v>55</v>
      </c>
      <c r="F56" s="36">
        <v>42483</v>
      </c>
      <c r="G56" s="35">
        <v>2794</v>
      </c>
      <c r="H56" s="37">
        <v>502577</v>
      </c>
      <c r="I56" s="37">
        <v>25128.65</v>
      </c>
      <c r="J56" s="37">
        <v>4382.5</v>
      </c>
      <c r="K56" s="37">
        <f t="shared" si="0"/>
        <v>29511.15</v>
      </c>
      <c r="L56" s="37" t="s">
        <v>44</v>
      </c>
      <c r="M56" s="41" t="s">
        <v>175</v>
      </c>
    </row>
    <row r="57" spans="1:14" x14ac:dyDescent="0.2">
      <c r="A57" s="35">
        <v>56</v>
      </c>
      <c r="B57" s="35">
        <v>13</v>
      </c>
      <c r="C57" s="35" t="s">
        <v>21</v>
      </c>
      <c r="D57" s="36">
        <v>42417</v>
      </c>
      <c r="E57" s="39" t="s">
        <v>56</v>
      </c>
      <c r="F57" s="36">
        <v>42447</v>
      </c>
      <c r="G57" s="35">
        <v>2673</v>
      </c>
      <c r="H57" s="37">
        <v>46350</v>
      </c>
      <c r="I57" s="37">
        <v>2197.25</v>
      </c>
      <c r="J57" s="37">
        <v>4382.5</v>
      </c>
      <c r="K57" s="37">
        <f>J57+I57</f>
        <v>6579.75</v>
      </c>
      <c r="L57" s="37" t="s">
        <v>44</v>
      </c>
      <c r="M57" s="37"/>
    </row>
    <row r="58" spans="1:14" x14ac:dyDescent="0.2">
      <c r="A58" s="35">
        <v>57</v>
      </c>
      <c r="B58" s="35">
        <v>14</v>
      </c>
      <c r="C58" s="35" t="s">
        <v>15</v>
      </c>
      <c r="D58" s="36">
        <v>42424</v>
      </c>
      <c r="E58" s="39" t="s">
        <v>46</v>
      </c>
      <c r="F58" s="36">
        <v>42426</v>
      </c>
      <c r="G58" s="35">
        <v>2599</v>
      </c>
      <c r="H58" s="37">
        <v>75770</v>
      </c>
      <c r="I58" s="37">
        <v>3409.65</v>
      </c>
      <c r="J58" s="37">
        <v>4382.5</v>
      </c>
      <c r="K58" s="37">
        <f t="shared" si="0"/>
        <v>7792.15</v>
      </c>
      <c r="L58" s="37" t="s">
        <v>44</v>
      </c>
      <c r="M58" s="37"/>
    </row>
    <row r="59" spans="1:14" ht="25.5" x14ac:dyDescent="0.2">
      <c r="A59" s="35">
        <v>58</v>
      </c>
      <c r="B59" s="35">
        <v>15</v>
      </c>
      <c r="C59" s="35" t="s">
        <v>13</v>
      </c>
      <c r="D59" s="36">
        <v>42426</v>
      </c>
      <c r="E59" s="39" t="s">
        <v>57</v>
      </c>
      <c r="F59" s="36">
        <v>42426</v>
      </c>
      <c r="G59" s="35">
        <v>2589</v>
      </c>
      <c r="H59" s="37">
        <v>103650</v>
      </c>
      <c r="I59" s="37">
        <v>4664.25</v>
      </c>
      <c r="J59" s="37">
        <v>4382.5</v>
      </c>
      <c r="K59" s="37">
        <f t="shared" si="0"/>
        <v>9046.75</v>
      </c>
      <c r="L59" s="37" t="s">
        <v>44</v>
      </c>
      <c r="M59" s="37"/>
    </row>
    <row r="60" spans="1:14" x14ac:dyDescent="0.2">
      <c r="A60" s="35">
        <v>59</v>
      </c>
      <c r="B60" s="35">
        <v>16</v>
      </c>
      <c r="C60" s="35" t="s">
        <v>58</v>
      </c>
      <c r="D60" s="36">
        <v>42426</v>
      </c>
      <c r="E60" s="39" t="s">
        <v>59</v>
      </c>
      <c r="F60" s="36">
        <v>42426</v>
      </c>
      <c r="G60" s="35">
        <v>2593</v>
      </c>
      <c r="H60" s="37">
        <v>88950</v>
      </c>
      <c r="I60" s="37">
        <v>4002.75</v>
      </c>
      <c r="J60" s="37">
        <v>4382.5</v>
      </c>
      <c r="K60" s="37">
        <f t="shared" si="0"/>
        <v>8385.25</v>
      </c>
      <c r="L60" s="37" t="s">
        <v>44</v>
      </c>
      <c r="M60" s="37"/>
      <c r="N60" s="31"/>
    </row>
    <row r="61" spans="1:14" x14ac:dyDescent="0.2">
      <c r="A61" s="35">
        <v>60</v>
      </c>
      <c r="B61" s="35">
        <v>17</v>
      </c>
      <c r="C61" s="35" t="s">
        <v>17</v>
      </c>
      <c r="D61" s="36">
        <v>42433</v>
      </c>
      <c r="E61" s="39" t="s">
        <v>60</v>
      </c>
      <c r="F61" s="36">
        <v>42434</v>
      </c>
      <c r="G61" s="35">
        <v>2626</v>
      </c>
      <c r="H61" s="37">
        <v>80150</v>
      </c>
      <c r="I61" s="37">
        <v>3763.05</v>
      </c>
      <c r="J61" s="37">
        <v>4382.5</v>
      </c>
      <c r="K61" s="37">
        <f t="shared" si="0"/>
        <v>8145.55</v>
      </c>
      <c r="L61" s="37" t="s">
        <v>44</v>
      </c>
      <c r="M61" s="37"/>
    </row>
    <row r="62" spans="1:14" x14ac:dyDescent="0.2">
      <c r="A62" s="35">
        <v>61</v>
      </c>
      <c r="B62" s="35">
        <v>18</v>
      </c>
      <c r="C62" s="35" t="s">
        <v>18</v>
      </c>
      <c r="D62" s="36">
        <v>42433</v>
      </c>
      <c r="E62" s="39" t="s">
        <v>61</v>
      </c>
      <c r="F62" s="36">
        <v>42433</v>
      </c>
      <c r="G62" s="35" t="s">
        <v>62</v>
      </c>
      <c r="H62" s="38">
        <v>0</v>
      </c>
      <c r="I62" s="38">
        <v>0</v>
      </c>
      <c r="J62" s="37">
        <v>4382.5</v>
      </c>
      <c r="K62" s="37">
        <f t="shared" si="0"/>
        <v>4382.5</v>
      </c>
      <c r="L62" s="35">
        <v>1</v>
      </c>
      <c r="M62" s="37" t="s">
        <v>182</v>
      </c>
    </row>
    <row r="63" spans="1:14" ht="25.5" x14ac:dyDescent="0.2">
      <c r="A63" s="35">
        <v>62</v>
      </c>
      <c r="B63" s="35">
        <v>19</v>
      </c>
      <c r="C63" s="35" t="s">
        <v>2</v>
      </c>
      <c r="D63" s="36">
        <v>42433</v>
      </c>
      <c r="E63" s="39" t="s">
        <v>63</v>
      </c>
      <c r="F63" s="36">
        <v>42433</v>
      </c>
      <c r="G63" s="35">
        <v>2614</v>
      </c>
      <c r="H63" s="37">
        <v>30900</v>
      </c>
      <c r="I63" s="37">
        <v>1452.5</v>
      </c>
      <c r="J63" s="38">
        <v>0</v>
      </c>
      <c r="K63" s="37">
        <f t="shared" si="0"/>
        <v>1452.5</v>
      </c>
      <c r="L63" s="37" t="s">
        <v>44</v>
      </c>
      <c r="M63" s="37"/>
    </row>
    <row r="64" spans="1:14" x14ac:dyDescent="0.2">
      <c r="A64" s="35">
        <v>63</v>
      </c>
      <c r="B64" s="88">
        <v>20</v>
      </c>
      <c r="C64" s="88" t="s">
        <v>3</v>
      </c>
      <c r="D64" s="91">
        <v>42438</v>
      </c>
      <c r="E64" s="92" t="s">
        <v>64</v>
      </c>
      <c r="F64" s="36">
        <v>42438</v>
      </c>
      <c r="G64" s="35">
        <v>2633</v>
      </c>
      <c r="H64" s="37">
        <v>94500</v>
      </c>
      <c r="I64" s="37">
        <v>4441.5</v>
      </c>
      <c r="J64" s="38">
        <v>0</v>
      </c>
      <c r="K64" s="37">
        <f t="shared" si="0"/>
        <v>4441.5</v>
      </c>
      <c r="L64" s="37" t="s">
        <v>44</v>
      </c>
      <c r="M64" s="37"/>
    </row>
    <row r="65" spans="1:13" x14ac:dyDescent="0.2">
      <c r="A65" s="35">
        <v>64</v>
      </c>
      <c r="B65" s="88"/>
      <c r="C65" s="88"/>
      <c r="D65" s="91"/>
      <c r="E65" s="92"/>
      <c r="F65" s="36">
        <v>42438</v>
      </c>
      <c r="G65" s="35">
        <v>2634</v>
      </c>
      <c r="H65" s="37">
        <v>90250</v>
      </c>
      <c r="I65" s="37">
        <v>4241.75</v>
      </c>
      <c r="J65" s="38">
        <v>0</v>
      </c>
      <c r="K65" s="37">
        <f t="shared" si="0"/>
        <v>4241.75</v>
      </c>
      <c r="L65" s="37" t="s">
        <v>44</v>
      </c>
      <c r="M65" s="37"/>
    </row>
    <row r="66" spans="1:13" x14ac:dyDescent="0.2">
      <c r="A66" s="35">
        <v>65</v>
      </c>
      <c r="B66" s="88"/>
      <c r="C66" s="88"/>
      <c r="D66" s="91"/>
      <c r="E66" s="92"/>
      <c r="F66" s="36">
        <v>42439</v>
      </c>
      <c r="G66" s="35">
        <v>2641</v>
      </c>
      <c r="H66" s="37">
        <v>165050</v>
      </c>
      <c r="I66" s="37">
        <v>7757.35</v>
      </c>
      <c r="J66" s="38">
        <v>0</v>
      </c>
      <c r="K66" s="37">
        <f t="shared" si="0"/>
        <v>7757.35</v>
      </c>
      <c r="L66" s="37" t="s">
        <v>44</v>
      </c>
      <c r="M66" s="37"/>
    </row>
    <row r="67" spans="1:13" x14ac:dyDescent="0.2">
      <c r="A67" s="35">
        <v>66</v>
      </c>
      <c r="B67" s="88"/>
      <c r="C67" s="88"/>
      <c r="D67" s="91"/>
      <c r="E67" s="92"/>
      <c r="F67" s="36">
        <v>42439</v>
      </c>
      <c r="G67" s="35">
        <v>2642</v>
      </c>
      <c r="H67" s="37">
        <v>127300</v>
      </c>
      <c r="I67" s="37">
        <v>5983.1</v>
      </c>
      <c r="J67" s="38">
        <v>0</v>
      </c>
      <c r="K67" s="37">
        <f t="shared" si="0"/>
        <v>5983.1</v>
      </c>
      <c r="L67" s="37" t="s">
        <v>44</v>
      </c>
      <c r="M67" s="37"/>
    </row>
    <row r="68" spans="1:13" x14ac:dyDescent="0.2">
      <c r="A68" s="35">
        <v>67</v>
      </c>
      <c r="B68" s="35">
        <v>21</v>
      </c>
      <c r="C68" s="35" t="s">
        <v>19</v>
      </c>
      <c r="D68" s="36">
        <v>42439</v>
      </c>
      <c r="E68" s="39" t="s">
        <v>65</v>
      </c>
      <c r="F68" s="36">
        <v>42441</v>
      </c>
      <c r="G68" s="35">
        <v>2659</v>
      </c>
      <c r="H68" s="37">
        <v>182100</v>
      </c>
      <c r="I68" s="37">
        <v>8558.7000000000007</v>
      </c>
      <c r="J68" s="37">
        <v>4382.5</v>
      </c>
      <c r="K68" s="37">
        <f t="shared" ref="K68:K85" si="2">J68+I68</f>
        <v>12941.2</v>
      </c>
      <c r="L68" s="37" t="s">
        <v>44</v>
      </c>
      <c r="M68" s="37"/>
    </row>
    <row r="69" spans="1:13" x14ac:dyDescent="0.2">
      <c r="A69" s="35">
        <v>68</v>
      </c>
      <c r="B69" s="35">
        <v>22</v>
      </c>
      <c r="C69" s="35" t="s">
        <v>20</v>
      </c>
      <c r="D69" s="36">
        <v>42439</v>
      </c>
      <c r="E69" s="39" t="s">
        <v>66</v>
      </c>
      <c r="F69" s="36">
        <v>42440</v>
      </c>
      <c r="G69" s="35">
        <v>2643</v>
      </c>
      <c r="H69" s="37">
        <v>198950</v>
      </c>
      <c r="I69" s="37">
        <v>9350.65</v>
      </c>
      <c r="J69" s="37">
        <v>4382.5</v>
      </c>
      <c r="K69" s="37">
        <f t="shared" si="2"/>
        <v>13733.15</v>
      </c>
      <c r="L69" s="37" t="s">
        <v>44</v>
      </c>
      <c r="M69" s="37"/>
    </row>
    <row r="70" spans="1:13" x14ac:dyDescent="0.2">
      <c r="A70" s="35">
        <v>69</v>
      </c>
      <c r="B70" s="88">
        <v>23</v>
      </c>
      <c r="C70" s="88" t="s">
        <v>0</v>
      </c>
      <c r="D70" s="91">
        <v>42439</v>
      </c>
      <c r="E70" s="92" t="s">
        <v>67</v>
      </c>
      <c r="F70" s="36">
        <v>42441</v>
      </c>
      <c r="G70" s="35">
        <v>2649</v>
      </c>
      <c r="H70" s="37">
        <v>91860</v>
      </c>
      <c r="I70" s="42">
        <v>4317.42</v>
      </c>
      <c r="J70" s="43">
        <v>0</v>
      </c>
      <c r="K70" s="37">
        <f t="shared" si="2"/>
        <v>4317.42</v>
      </c>
      <c r="L70" s="35">
        <v>1</v>
      </c>
      <c r="M70" s="37"/>
    </row>
    <row r="71" spans="1:13" ht="23.25" customHeight="1" x14ac:dyDescent="0.2">
      <c r="A71" s="35">
        <v>70</v>
      </c>
      <c r="B71" s="88"/>
      <c r="C71" s="88"/>
      <c r="D71" s="91"/>
      <c r="E71" s="92"/>
      <c r="F71" s="36">
        <v>42442</v>
      </c>
      <c r="G71" s="35">
        <v>2660</v>
      </c>
      <c r="H71" s="37">
        <v>54540</v>
      </c>
      <c r="I71" s="42">
        <v>2563.38</v>
      </c>
      <c r="J71" s="43">
        <v>0</v>
      </c>
      <c r="K71" s="37">
        <f t="shared" si="2"/>
        <v>2563.38</v>
      </c>
      <c r="L71" s="35">
        <v>1</v>
      </c>
      <c r="M71" s="37"/>
    </row>
    <row r="72" spans="1:13" x14ac:dyDescent="0.2">
      <c r="A72" s="35">
        <v>71</v>
      </c>
      <c r="B72" s="35">
        <v>24</v>
      </c>
      <c r="C72" s="35" t="s">
        <v>22</v>
      </c>
      <c r="D72" s="36">
        <v>42446</v>
      </c>
      <c r="E72" s="39" t="s">
        <v>46</v>
      </c>
      <c r="F72" s="36">
        <v>42454</v>
      </c>
      <c r="G72" s="35">
        <v>2692</v>
      </c>
      <c r="H72" s="37">
        <v>77150</v>
      </c>
      <c r="I72" s="37">
        <v>3626.05</v>
      </c>
      <c r="J72" s="37">
        <v>4382.5</v>
      </c>
      <c r="K72" s="37">
        <f t="shared" si="2"/>
        <v>8008.55</v>
      </c>
      <c r="L72" s="37" t="s">
        <v>44</v>
      </c>
      <c r="M72" s="37"/>
    </row>
    <row r="73" spans="1:13" x14ac:dyDescent="0.2">
      <c r="A73" s="35">
        <v>72</v>
      </c>
      <c r="B73" s="35">
        <v>25</v>
      </c>
      <c r="C73" s="35" t="s">
        <v>23</v>
      </c>
      <c r="D73" s="36">
        <v>42460</v>
      </c>
      <c r="E73" s="39" t="s">
        <v>68</v>
      </c>
      <c r="F73" s="36">
        <v>42470</v>
      </c>
      <c r="G73" s="35">
        <v>2739</v>
      </c>
      <c r="H73" s="37">
        <v>3753161</v>
      </c>
      <c r="I73" s="37">
        <v>187658.05</v>
      </c>
      <c r="J73" s="37">
        <v>4382.5</v>
      </c>
      <c r="K73" s="37">
        <f t="shared" si="2"/>
        <v>192040.55</v>
      </c>
      <c r="L73" s="37" t="s">
        <v>44</v>
      </c>
      <c r="M73" s="37"/>
    </row>
    <row r="74" spans="1:13" ht="25.5" x14ac:dyDescent="0.2">
      <c r="A74" s="35">
        <v>73</v>
      </c>
      <c r="B74" s="35">
        <v>26</v>
      </c>
      <c r="C74" s="35" t="s">
        <v>24</v>
      </c>
      <c r="D74" s="36">
        <v>42466</v>
      </c>
      <c r="E74" s="39" t="s">
        <v>69</v>
      </c>
      <c r="F74" s="36">
        <v>42467</v>
      </c>
      <c r="G74" s="35">
        <v>2723</v>
      </c>
      <c r="H74" s="37">
        <v>171500</v>
      </c>
      <c r="I74" s="37">
        <v>8575</v>
      </c>
      <c r="J74" s="37">
        <v>4382.5</v>
      </c>
      <c r="K74" s="37">
        <f t="shared" si="2"/>
        <v>12957.5</v>
      </c>
      <c r="L74" s="37" t="s">
        <v>44</v>
      </c>
      <c r="M74" s="37"/>
    </row>
    <row r="75" spans="1:13" x14ac:dyDescent="0.2">
      <c r="A75" s="35">
        <v>74</v>
      </c>
      <c r="B75" s="35">
        <v>27</v>
      </c>
      <c r="C75" s="35" t="s">
        <v>25</v>
      </c>
      <c r="D75" s="36">
        <v>42468</v>
      </c>
      <c r="E75" s="39" t="s">
        <v>70</v>
      </c>
      <c r="F75" s="36">
        <v>42469</v>
      </c>
      <c r="G75" s="35">
        <v>2736</v>
      </c>
      <c r="H75" s="37">
        <v>199638</v>
      </c>
      <c r="I75" s="37">
        <v>9981.9</v>
      </c>
      <c r="J75" s="37">
        <v>4382.5</v>
      </c>
      <c r="K75" s="37">
        <f t="shared" si="2"/>
        <v>14364.4</v>
      </c>
      <c r="L75" s="37" t="s">
        <v>44</v>
      </c>
      <c r="M75" s="37"/>
    </row>
    <row r="76" spans="1:13" x14ac:dyDescent="0.2">
      <c r="A76" s="35">
        <v>75</v>
      </c>
      <c r="B76" s="35">
        <v>28</v>
      </c>
      <c r="C76" s="35" t="s">
        <v>27</v>
      </c>
      <c r="D76" s="36">
        <v>42474</v>
      </c>
      <c r="E76" s="39" t="s">
        <v>71</v>
      </c>
      <c r="F76" s="36">
        <v>42475</v>
      </c>
      <c r="G76" s="35">
        <v>2764</v>
      </c>
      <c r="H76" s="37">
        <v>35250</v>
      </c>
      <c r="I76" s="37">
        <v>1762.5</v>
      </c>
      <c r="J76" s="37">
        <v>4382.5</v>
      </c>
      <c r="K76" s="37">
        <f>J76+I76</f>
        <v>6145</v>
      </c>
      <c r="L76" s="37" t="s">
        <v>44</v>
      </c>
      <c r="M76" s="37"/>
    </row>
    <row r="77" spans="1:13" x14ac:dyDescent="0.2">
      <c r="A77" s="35">
        <v>76</v>
      </c>
      <c r="B77" s="35">
        <v>29</v>
      </c>
      <c r="C77" s="35" t="s">
        <v>33</v>
      </c>
      <c r="D77" s="36">
        <v>42474</v>
      </c>
      <c r="E77" s="39" t="s">
        <v>72</v>
      </c>
      <c r="F77" s="36">
        <v>42476</v>
      </c>
      <c r="G77" s="35">
        <v>2761</v>
      </c>
      <c r="H77" s="37">
        <v>349900</v>
      </c>
      <c r="I77" s="37">
        <v>17495</v>
      </c>
      <c r="J77" s="37">
        <v>4382.5</v>
      </c>
      <c r="K77" s="37">
        <f t="shared" si="2"/>
        <v>21877.5</v>
      </c>
      <c r="L77" s="37" t="s">
        <v>44</v>
      </c>
      <c r="M77" s="37"/>
    </row>
    <row r="78" spans="1:13" x14ac:dyDescent="0.2">
      <c r="A78" s="35">
        <v>77</v>
      </c>
      <c r="B78" s="35">
        <v>30</v>
      </c>
      <c r="C78" s="35" t="s">
        <v>26</v>
      </c>
      <c r="D78" s="36">
        <v>42474</v>
      </c>
      <c r="E78" s="39" t="s">
        <v>73</v>
      </c>
      <c r="F78" s="36">
        <v>42474</v>
      </c>
      <c r="G78" s="35">
        <v>2744</v>
      </c>
      <c r="H78" s="37">
        <v>45800</v>
      </c>
      <c r="I78" s="37">
        <v>2290</v>
      </c>
      <c r="J78" s="37">
        <v>4382.5</v>
      </c>
      <c r="K78" s="37">
        <f t="shared" si="2"/>
        <v>6672.5</v>
      </c>
      <c r="L78" s="37" t="s">
        <v>44</v>
      </c>
      <c r="M78" s="37"/>
    </row>
    <row r="79" spans="1:13" x14ac:dyDescent="0.2">
      <c r="A79" s="35">
        <v>78</v>
      </c>
      <c r="B79" s="35">
        <v>31</v>
      </c>
      <c r="C79" s="35" t="s">
        <v>29</v>
      </c>
      <c r="D79" s="36">
        <v>42475</v>
      </c>
      <c r="E79" s="39" t="s">
        <v>74</v>
      </c>
      <c r="F79" s="36">
        <v>42476</v>
      </c>
      <c r="G79" s="35">
        <v>2765</v>
      </c>
      <c r="H79" s="37">
        <v>11550</v>
      </c>
      <c r="I79" s="37">
        <v>577.5</v>
      </c>
      <c r="J79" s="37">
        <v>4382.5</v>
      </c>
      <c r="K79" s="37">
        <f t="shared" si="2"/>
        <v>4960</v>
      </c>
      <c r="L79" s="37" t="s">
        <v>44</v>
      </c>
      <c r="M79" s="37"/>
    </row>
    <row r="80" spans="1:13" ht="51" x14ac:dyDescent="0.2">
      <c r="A80" s="35">
        <v>79</v>
      </c>
      <c r="B80" s="35">
        <v>32</v>
      </c>
      <c r="C80" s="35" t="s">
        <v>30</v>
      </c>
      <c r="D80" s="36">
        <v>42482</v>
      </c>
      <c r="E80" s="39" t="s">
        <v>75</v>
      </c>
      <c r="F80" s="36">
        <v>42482</v>
      </c>
      <c r="G80" s="35">
        <v>2784</v>
      </c>
      <c r="H80" s="37">
        <v>120380</v>
      </c>
      <c r="I80" s="42">
        <v>6019</v>
      </c>
      <c r="J80" s="37">
        <v>4382.5</v>
      </c>
      <c r="K80" s="37">
        <f t="shared" si="2"/>
        <v>10401.5</v>
      </c>
      <c r="L80" s="35">
        <v>1</v>
      </c>
      <c r="M80" s="41" t="s">
        <v>176</v>
      </c>
    </row>
    <row r="81" spans="1:13" ht="45" customHeight="1" x14ac:dyDescent="0.2">
      <c r="A81" s="35">
        <v>80</v>
      </c>
      <c r="B81" s="88">
        <v>33</v>
      </c>
      <c r="C81" s="88" t="s">
        <v>4</v>
      </c>
      <c r="D81" s="91">
        <v>42478</v>
      </c>
      <c r="E81" s="92" t="s">
        <v>76</v>
      </c>
      <c r="F81" s="36">
        <v>42478</v>
      </c>
      <c r="G81" s="35">
        <v>2770</v>
      </c>
      <c r="H81" s="37">
        <v>31300</v>
      </c>
      <c r="I81" s="37">
        <v>1565</v>
      </c>
      <c r="J81" s="38">
        <v>0</v>
      </c>
      <c r="K81" s="37">
        <f t="shared" si="2"/>
        <v>1565</v>
      </c>
      <c r="L81" s="37" t="s">
        <v>44</v>
      </c>
      <c r="M81" s="93" t="s">
        <v>177</v>
      </c>
    </row>
    <row r="82" spans="1:13" x14ac:dyDescent="0.2">
      <c r="A82" s="35">
        <v>81</v>
      </c>
      <c r="B82" s="88"/>
      <c r="C82" s="88"/>
      <c r="D82" s="91"/>
      <c r="E82" s="92"/>
      <c r="F82" s="36">
        <v>42478</v>
      </c>
      <c r="G82" s="35">
        <v>2769</v>
      </c>
      <c r="H82" s="37">
        <v>60750</v>
      </c>
      <c r="I82" s="37">
        <v>3087.5</v>
      </c>
      <c r="J82" s="38">
        <v>0</v>
      </c>
      <c r="K82" s="37">
        <f t="shared" si="2"/>
        <v>3087.5</v>
      </c>
      <c r="L82" s="35">
        <v>1</v>
      </c>
      <c r="M82" s="94"/>
    </row>
    <row r="83" spans="1:13" x14ac:dyDescent="0.2">
      <c r="A83" s="35">
        <v>82</v>
      </c>
      <c r="B83" s="88"/>
      <c r="C83" s="88"/>
      <c r="D83" s="91"/>
      <c r="E83" s="92"/>
      <c r="F83" s="36">
        <v>42479</v>
      </c>
      <c r="G83" s="35">
        <v>2778</v>
      </c>
      <c r="H83" s="37">
        <v>52100</v>
      </c>
      <c r="I83" s="37">
        <v>2605</v>
      </c>
      <c r="J83" s="38">
        <v>0</v>
      </c>
      <c r="K83" s="37">
        <f t="shared" si="2"/>
        <v>2605</v>
      </c>
      <c r="L83" s="35">
        <v>1</v>
      </c>
      <c r="M83" s="94"/>
    </row>
    <row r="84" spans="1:13" x14ac:dyDescent="0.2">
      <c r="A84" s="35">
        <v>83</v>
      </c>
      <c r="B84" s="88"/>
      <c r="C84" s="88"/>
      <c r="D84" s="91"/>
      <c r="E84" s="92"/>
      <c r="F84" s="36">
        <v>42479</v>
      </c>
      <c r="G84" s="35">
        <v>2773</v>
      </c>
      <c r="H84" s="37">
        <v>83150</v>
      </c>
      <c r="I84" s="37">
        <v>4157.5</v>
      </c>
      <c r="J84" s="38">
        <v>0</v>
      </c>
      <c r="K84" s="37">
        <f t="shared" si="2"/>
        <v>4157.5</v>
      </c>
      <c r="L84" s="35">
        <v>1</v>
      </c>
      <c r="M84" s="95"/>
    </row>
    <row r="85" spans="1:13" ht="24.75" customHeight="1" x14ac:dyDescent="0.2">
      <c r="A85" s="35">
        <v>84</v>
      </c>
      <c r="B85" s="35">
        <v>34</v>
      </c>
      <c r="C85" s="35" t="s">
        <v>28</v>
      </c>
      <c r="D85" s="44" t="s">
        <v>161</v>
      </c>
      <c r="E85" s="39" t="s">
        <v>77</v>
      </c>
      <c r="F85" s="36">
        <v>42477</v>
      </c>
      <c r="G85" s="35">
        <v>2766</v>
      </c>
      <c r="H85" s="37">
        <v>171800</v>
      </c>
      <c r="I85" s="37">
        <v>8590</v>
      </c>
      <c r="J85" s="37">
        <v>4382.5</v>
      </c>
      <c r="K85" s="37">
        <f t="shared" si="2"/>
        <v>12972.5</v>
      </c>
      <c r="L85" s="37" t="s">
        <v>44</v>
      </c>
      <c r="M85" s="37"/>
    </row>
    <row r="86" spans="1:13" x14ac:dyDescent="0.2">
      <c r="G86" s="47" t="s">
        <v>78</v>
      </c>
      <c r="H86" s="48">
        <f>SUM(H2:H85)</f>
        <v>12327998</v>
      </c>
      <c r="I86" s="48">
        <f>SUM(I2:I85)</f>
        <v>585327.4</v>
      </c>
      <c r="J86" s="48">
        <f>SUM(J2:J85)</f>
        <v>127092.5</v>
      </c>
      <c r="K86" s="48">
        <f>SUM(K2:K85)</f>
        <v>712419.9</v>
      </c>
      <c r="L86" s="49"/>
    </row>
    <row r="87" spans="1:13" ht="89.25" x14ac:dyDescent="0.2">
      <c r="E87" s="50" t="s">
        <v>285</v>
      </c>
    </row>
    <row r="88" spans="1:13" x14ac:dyDescent="0.2">
      <c r="D88" s="52"/>
    </row>
    <row r="89" spans="1:13" x14ac:dyDescent="0.2">
      <c r="D89" s="52"/>
    </row>
    <row r="90" spans="1:13" x14ac:dyDescent="0.2">
      <c r="D90" s="53"/>
    </row>
    <row r="91" spans="1:13" x14ac:dyDescent="0.2">
      <c r="D91" s="53"/>
    </row>
  </sheetData>
  <autoFilter ref="A1:M87" xr:uid="{472DB634-4E00-4321-99D1-593845DB32D2}"/>
  <mergeCells count="23">
    <mergeCell ref="D81:D84"/>
    <mergeCell ref="E81:E84"/>
    <mergeCell ref="M81:M84"/>
    <mergeCell ref="E2:E44"/>
    <mergeCell ref="D2:D44"/>
    <mergeCell ref="D64:D67"/>
    <mergeCell ref="E64:E67"/>
    <mergeCell ref="D70:D71"/>
    <mergeCell ref="E70:E71"/>
    <mergeCell ref="F47:F48"/>
    <mergeCell ref="J47:J48"/>
    <mergeCell ref="D47:D48"/>
    <mergeCell ref="E47:E48"/>
    <mergeCell ref="B2:B44"/>
    <mergeCell ref="B64:B67"/>
    <mergeCell ref="B70:B71"/>
    <mergeCell ref="B81:B84"/>
    <mergeCell ref="C2:C44"/>
    <mergeCell ref="C64:C67"/>
    <mergeCell ref="C70:C71"/>
    <mergeCell ref="C81:C84"/>
    <mergeCell ref="B47:B48"/>
    <mergeCell ref="C47:C48"/>
  </mergeCells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96"/>
  <sheetViews>
    <sheetView topLeftCell="F31" zoomScale="70" zoomScaleNormal="70" workbookViewId="0">
      <selection activeCell="J51" sqref="J51"/>
    </sheetView>
  </sheetViews>
  <sheetFormatPr baseColWidth="10" defaultColWidth="11.42578125" defaultRowHeight="15" x14ac:dyDescent="0.25"/>
  <cols>
    <col min="1" max="1" width="4" style="19" customWidth="1"/>
    <col min="2" max="2" width="16.7109375" style="1" customWidth="1"/>
    <col min="3" max="3" width="20.7109375" style="1" customWidth="1"/>
    <col min="4" max="4" width="33.28515625" style="8" customWidth="1"/>
    <col min="5" max="5" width="11.85546875" style="1" customWidth="1"/>
    <col min="6" max="6" width="17.28515625" style="1" customWidth="1"/>
    <col min="7" max="7" width="20" style="1" customWidth="1"/>
    <col min="8" max="8" width="32" style="1" customWidth="1"/>
    <col min="9" max="9" width="28.7109375" style="23" customWidth="1"/>
    <col min="10" max="10" width="18.42578125" style="56" customWidth="1"/>
    <col min="11" max="11" width="19.85546875" style="23" customWidth="1"/>
    <col min="12" max="14" width="14.42578125" style="56" customWidth="1"/>
    <col min="15" max="15" width="11.42578125" style="19" customWidth="1"/>
    <col min="16" max="16" width="12.85546875" style="24" customWidth="1"/>
    <col min="17" max="17" width="14.42578125" style="19" customWidth="1"/>
    <col min="18" max="18" width="19.42578125" style="19" customWidth="1"/>
    <col min="19" max="19" width="17.42578125" style="19" customWidth="1"/>
    <col min="20" max="20" width="21.7109375" style="19" customWidth="1"/>
    <col min="21" max="16384" width="11.42578125" style="19"/>
  </cols>
  <sheetData>
    <row r="1" spans="1:20" ht="51" customHeight="1" x14ac:dyDescent="0.25">
      <c r="A1" s="102" t="s">
        <v>272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0" ht="33" customHeight="1" x14ac:dyDescent="0.25">
      <c r="A2" s="27"/>
      <c r="B2" s="106" t="s">
        <v>145</v>
      </c>
      <c r="C2" s="106"/>
      <c r="D2" s="106"/>
      <c r="E2" s="106"/>
      <c r="F2" s="107" t="s">
        <v>148</v>
      </c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4" t="s">
        <v>270</v>
      </c>
      <c r="S2" s="104"/>
      <c r="T2" s="104"/>
    </row>
    <row r="3" spans="1:20" ht="38.25" x14ac:dyDescent="0.25">
      <c r="A3" s="3" t="s">
        <v>81</v>
      </c>
      <c r="B3" s="3" t="s">
        <v>82</v>
      </c>
      <c r="C3" s="3" t="s">
        <v>162</v>
      </c>
      <c r="D3" s="3" t="s">
        <v>38</v>
      </c>
      <c r="E3" s="3" t="s">
        <v>84</v>
      </c>
      <c r="F3" s="3" t="s">
        <v>40</v>
      </c>
      <c r="G3" s="3" t="s">
        <v>86</v>
      </c>
      <c r="H3" s="3" t="s">
        <v>146</v>
      </c>
      <c r="I3" s="3" t="s">
        <v>147</v>
      </c>
      <c r="J3" s="55" t="s">
        <v>85</v>
      </c>
      <c r="K3" s="3" t="s">
        <v>159</v>
      </c>
      <c r="L3" s="55" t="s">
        <v>141</v>
      </c>
      <c r="M3" s="55" t="s">
        <v>142</v>
      </c>
      <c r="N3" s="55" t="s">
        <v>190</v>
      </c>
      <c r="O3" s="55" t="s">
        <v>87</v>
      </c>
      <c r="P3" s="55" t="s">
        <v>88</v>
      </c>
      <c r="Q3" s="55" t="s">
        <v>89</v>
      </c>
      <c r="R3" s="55" t="s">
        <v>184</v>
      </c>
      <c r="S3" s="55" t="s">
        <v>188</v>
      </c>
      <c r="T3" s="55" t="s">
        <v>189</v>
      </c>
    </row>
    <row r="4" spans="1:20" ht="37.5" customHeight="1" x14ac:dyDescent="0.25">
      <c r="A4" s="10">
        <v>1</v>
      </c>
      <c r="B4" s="10" t="s">
        <v>1</v>
      </c>
      <c r="C4" s="10" t="s">
        <v>268</v>
      </c>
      <c r="D4" s="10" t="s">
        <v>43</v>
      </c>
      <c r="E4" s="28">
        <v>42397</v>
      </c>
      <c r="F4" s="10">
        <v>2435</v>
      </c>
      <c r="G4" s="85" t="s">
        <v>91</v>
      </c>
      <c r="H4" s="10" t="s">
        <v>266</v>
      </c>
      <c r="I4" s="10" t="s">
        <v>264</v>
      </c>
      <c r="J4" s="29">
        <v>65950</v>
      </c>
      <c r="K4" s="29">
        <v>600</v>
      </c>
      <c r="L4" s="29">
        <v>2901.8</v>
      </c>
      <c r="M4" s="29">
        <v>0</v>
      </c>
      <c r="N4" s="29">
        <f>Tabla1[[#This Row],[Impuesto por exento bebidas]]+Tabla1[[#This Row],[Impuestos exentos 5%]]</f>
        <v>2901.8</v>
      </c>
      <c r="O4" s="10">
        <v>279</v>
      </c>
      <c r="P4" s="29">
        <v>250</v>
      </c>
      <c r="Q4" s="10">
        <v>198</v>
      </c>
      <c r="R4" s="16">
        <v>1</v>
      </c>
      <c r="S4" s="10" t="s">
        <v>260</v>
      </c>
      <c r="T4" s="16">
        <v>1</v>
      </c>
    </row>
    <row r="5" spans="1:20" ht="25.5" x14ac:dyDescent="0.25">
      <c r="A5" s="10">
        <v>2</v>
      </c>
      <c r="B5" s="10" t="s">
        <v>1</v>
      </c>
      <c r="C5" s="10" t="s">
        <v>268</v>
      </c>
      <c r="D5" s="10" t="s">
        <v>43</v>
      </c>
      <c r="E5" s="28">
        <v>42398</v>
      </c>
      <c r="F5" s="10">
        <v>2441</v>
      </c>
      <c r="G5" s="85" t="s">
        <v>91</v>
      </c>
      <c r="H5" s="10" t="s">
        <v>191</v>
      </c>
      <c r="I5" s="10" t="s">
        <v>260</v>
      </c>
      <c r="J5" s="29">
        <v>52150</v>
      </c>
      <c r="K5" s="29">
        <v>600</v>
      </c>
      <c r="L5" s="29">
        <v>2294.6</v>
      </c>
      <c r="M5" s="29">
        <v>0</v>
      </c>
      <c r="N5" s="29">
        <f>Tabla1[[#This Row],[Impuesto por exento bebidas]]+Tabla1[[#This Row],[Impuestos exentos 5%]]</f>
        <v>2294.6</v>
      </c>
      <c r="O5" s="10">
        <v>219</v>
      </c>
      <c r="P5" s="29">
        <v>250</v>
      </c>
      <c r="Q5" s="10">
        <v>0</v>
      </c>
      <c r="R5" s="16">
        <v>1</v>
      </c>
      <c r="S5" s="10" t="s">
        <v>260</v>
      </c>
      <c r="T5" s="16">
        <v>1</v>
      </c>
    </row>
    <row r="6" spans="1:20" ht="25.5" x14ac:dyDescent="0.25">
      <c r="A6" s="10">
        <v>3</v>
      </c>
      <c r="B6" s="10" t="s">
        <v>1</v>
      </c>
      <c r="C6" s="10" t="s">
        <v>268</v>
      </c>
      <c r="D6" s="10" t="s">
        <v>43</v>
      </c>
      <c r="E6" s="28">
        <v>42399</v>
      </c>
      <c r="F6" s="10">
        <v>2449</v>
      </c>
      <c r="G6" s="85" t="s">
        <v>91</v>
      </c>
      <c r="H6" s="10" t="s">
        <v>191</v>
      </c>
      <c r="I6" s="10" t="s">
        <v>260</v>
      </c>
      <c r="J6" s="29">
        <v>100850</v>
      </c>
      <c r="K6" s="29">
        <v>600</v>
      </c>
      <c r="L6" s="29">
        <v>4437.3999999999996</v>
      </c>
      <c r="M6" s="29">
        <v>0</v>
      </c>
      <c r="N6" s="29">
        <f>Tabla1[[#This Row],[Impuesto por exento bebidas]]+Tabla1[[#This Row],[Impuestos exentos 5%]]</f>
        <v>4437.3999999999996</v>
      </c>
      <c r="O6" s="10">
        <v>427</v>
      </c>
      <c r="P6" s="29">
        <v>250</v>
      </c>
      <c r="Q6" s="10">
        <v>0</v>
      </c>
      <c r="R6" s="16">
        <v>1</v>
      </c>
      <c r="S6" s="10" t="s">
        <v>260</v>
      </c>
      <c r="T6" s="16">
        <v>1</v>
      </c>
    </row>
    <row r="7" spans="1:20" ht="25.5" x14ac:dyDescent="0.25">
      <c r="A7" s="10">
        <v>4</v>
      </c>
      <c r="B7" s="10" t="s">
        <v>1</v>
      </c>
      <c r="C7" s="10" t="s">
        <v>268</v>
      </c>
      <c r="D7" s="10" t="s">
        <v>43</v>
      </c>
      <c r="E7" s="28">
        <v>42400</v>
      </c>
      <c r="F7" s="10">
        <v>2460</v>
      </c>
      <c r="G7" s="85" t="s">
        <v>91</v>
      </c>
      <c r="H7" s="10" t="s">
        <v>191</v>
      </c>
      <c r="I7" s="10" t="s">
        <v>260</v>
      </c>
      <c r="J7" s="29">
        <v>61300</v>
      </c>
      <c r="K7" s="29">
        <v>600</v>
      </c>
      <c r="L7" s="29">
        <v>2697.2</v>
      </c>
      <c r="M7" s="29">
        <v>0</v>
      </c>
      <c r="N7" s="29">
        <f>Tabla1[[#This Row],[Impuesto por exento bebidas]]+Tabla1[[#This Row],[Impuestos exentos 5%]]</f>
        <v>2697.2</v>
      </c>
      <c r="O7" s="10">
        <v>338</v>
      </c>
      <c r="P7" s="29">
        <v>250</v>
      </c>
      <c r="Q7" s="10">
        <v>122</v>
      </c>
      <c r="R7" s="16">
        <v>1</v>
      </c>
      <c r="S7" s="10" t="s">
        <v>260</v>
      </c>
      <c r="T7" s="16">
        <v>1</v>
      </c>
    </row>
    <row r="8" spans="1:20" ht="25.5" x14ac:dyDescent="0.25">
      <c r="A8" s="10">
        <v>5</v>
      </c>
      <c r="B8" s="10" t="s">
        <v>1</v>
      </c>
      <c r="C8" s="10" t="s">
        <v>268</v>
      </c>
      <c r="D8" s="10" t="s">
        <v>43</v>
      </c>
      <c r="E8" s="28">
        <v>42401</v>
      </c>
      <c r="F8" s="10">
        <v>2436</v>
      </c>
      <c r="G8" s="85" t="s">
        <v>91</v>
      </c>
      <c r="H8" s="10" t="s">
        <v>191</v>
      </c>
      <c r="I8" s="10" t="s">
        <v>260</v>
      </c>
      <c r="J8" s="29">
        <v>47450</v>
      </c>
      <c r="K8" s="29">
        <v>600</v>
      </c>
      <c r="L8" s="29">
        <v>2435.25</v>
      </c>
      <c r="M8" s="29">
        <v>0</v>
      </c>
      <c r="N8" s="29">
        <f>Tabla1[[#This Row],[Impuesto por exento bebidas]]+Tabla1[[#This Row],[Impuestos exentos 5%]]</f>
        <v>2435.25</v>
      </c>
      <c r="O8" s="10">
        <v>199</v>
      </c>
      <c r="P8" s="29">
        <v>250</v>
      </c>
      <c r="Q8" s="10">
        <v>105</v>
      </c>
      <c r="R8" s="16">
        <v>1</v>
      </c>
      <c r="S8" s="10" t="s">
        <v>260</v>
      </c>
      <c r="T8" s="16">
        <v>1</v>
      </c>
    </row>
    <row r="9" spans="1:20" ht="25.5" x14ac:dyDescent="0.25">
      <c r="A9" s="10">
        <v>6</v>
      </c>
      <c r="B9" s="10" t="s">
        <v>1</v>
      </c>
      <c r="C9" s="10" t="s">
        <v>268</v>
      </c>
      <c r="D9" s="10" t="s">
        <v>43</v>
      </c>
      <c r="E9" s="28">
        <v>42404</v>
      </c>
      <c r="F9" s="10">
        <v>2571</v>
      </c>
      <c r="G9" s="85" t="s">
        <v>91</v>
      </c>
      <c r="H9" s="10" t="s">
        <v>191</v>
      </c>
      <c r="I9" s="10" t="s">
        <v>260</v>
      </c>
      <c r="J9" s="29">
        <v>71100</v>
      </c>
      <c r="K9" s="29">
        <v>600</v>
      </c>
      <c r="L9" s="29">
        <v>3199.5</v>
      </c>
      <c r="M9" s="29">
        <v>0</v>
      </c>
      <c r="N9" s="29">
        <f>Tabla1[[#This Row],[Impuesto por exento bebidas]]+Tabla1[[#This Row],[Impuestos exentos 5%]]</f>
        <v>3199.5</v>
      </c>
      <c r="O9" s="10">
        <v>320</v>
      </c>
      <c r="P9" s="29">
        <v>250</v>
      </c>
      <c r="Q9" s="10">
        <v>100</v>
      </c>
      <c r="R9" s="16">
        <v>1</v>
      </c>
      <c r="S9" s="10" t="s">
        <v>260</v>
      </c>
      <c r="T9" s="16">
        <v>1</v>
      </c>
    </row>
    <row r="10" spans="1:20" ht="25.5" x14ac:dyDescent="0.25">
      <c r="A10" s="10">
        <v>7</v>
      </c>
      <c r="B10" s="10" t="s">
        <v>1</v>
      </c>
      <c r="C10" s="10" t="s">
        <v>268</v>
      </c>
      <c r="D10" s="10" t="s">
        <v>43</v>
      </c>
      <c r="E10" s="28">
        <v>42405</v>
      </c>
      <c r="F10" s="10">
        <v>2479</v>
      </c>
      <c r="G10" s="85" t="s">
        <v>91</v>
      </c>
      <c r="H10" s="10" t="s">
        <v>191</v>
      </c>
      <c r="I10" s="10" t="s">
        <v>260</v>
      </c>
      <c r="J10" s="29">
        <v>89300</v>
      </c>
      <c r="K10" s="29">
        <v>600</v>
      </c>
      <c r="L10" s="29">
        <v>3929.2</v>
      </c>
      <c r="M10" s="29">
        <v>0</v>
      </c>
      <c r="N10" s="29">
        <f>Tabla1[[#This Row],[Impuesto por exento bebidas]]+Tabla1[[#This Row],[Impuestos exentos 5%]]</f>
        <v>3929.2</v>
      </c>
      <c r="O10" s="10">
        <v>396</v>
      </c>
      <c r="P10" s="29">
        <v>250</v>
      </c>
      <c r="Q10" s="10">
        <v>180</v>
      </c>
      <c r="R10" s="16">
        <v>1</v>
      </c>
      <c r="S10" s="10" t="s">
        <v>260</v>
      </c>
      <c r="T10" s="16">
        <v>1</v>
      </c>
    </row>
    <row r="11" spans="1:20" ht="25.5" x14ac:dyDescent="0.25">
      <c r="A11" s="10">
        <v>8</v>
      </c>
      <c r="B11" s="10" t="s">
        <v>1</v>
      </c>
      <c r="C11" s="10" t="s">
        <v>268</v>
      </c>
      <c r="D11" s="10" t="s">
        <v>43</v>
      </c>
      <c r="E11" s="28">
        <v>42406</v>
      </c>
      <c r="F11" s="10">
        <v>2485</v>
      </c>
      <c r="G11" s="85" t="s">
        <v>91</v>
      </c>
      <c r="H11" s="10" t="s">
        <v>191</v>
      </c>
      <c r="I11" s="10" t="s">
        <v>260</v>
      </c>
      <c r="J11" s="29">
        <v>73400</v>
      </c>
      <c r="K11" s="29">
        <v>600</v>
      </c>
      <c r="L11" s="29">
        <v>3303</v>
      </c>
      <c r="M11" s="29">
        <v>0</v>
      </c>
      <c r="N11" s="29">
        <f>Tabla1[[#This Row],[Impuesto por exento bebidas]]+Tabla1[[#This Row],[Impuestos exentos 5%]]</f>
        <v>3303</v>
      </c>
      <c r="O11" s="10">
        <v>310</v>
      </c>
      <c r="P11" s="29">
        <v>250</v>
      </c>
      <c r="Q11" s="10">
        <v>261</v>
      </c>
      <c r="R11" s="16">
        <v>1</v>
      </c>
      <c r="S11" s="10" t="s">
        <v>260</v>
      </c>
      <c r="T11" s="16">
        <v>1</v>
      </c>
    </row>
    <row r="12" spans="1:20" ht="25.5" x14ac:dyDescent="0.25">
      <c r="A12" s="10">
        <v>9</v>
      </c>
      <c r="B12" s="10" t="s">
        <v>1</v>
      </c>
      <c r="C12" s="10" t="s">
        <v>268</v>
      </c>
      <c r="D12" s="10" t="s">
        <v>43</v>
      </c>
      <c r="E12" s="28">
        <v>42407</v>
      </c>
      <c r="F12" s="10">
        <v>2496</v>
      </c>
      <c r="G12" s="85" t="s">
        <v>91</v>
      </c>
      <c r="H12" s="10" t="s">
        <v>260</v>
      </c>
      <c r="I12" s="10" t="s">
        <v>260</v>
      </c>
      <c r="J12" s="29">
        <v>108400</v>
      </c>
      <c r="K12" s="29">
        <v>600</v>
      </c>
      <c r="L12" s="29">
        <v>4878</v>
      </c>
      <c r="M12" s="29">
        <v>0</v>
      </c>
      <c r="N12" s="29">
        <f>Tabla1[[#This Row],[Impuesto por exento bebidas]]+Tabla1[[#This Row],[Impuestos exentos 5%]]</f>
        <v>4878</v>
      </c>
      <c r="O12" s="10">
        <v>454</v>
      </c>
      <c r="P12" s="29">
        <v>250</v>
      </c>
      <c r="Q12" s="10">
        <v>0</v>
      </c>
      <c r="R12" s="16">
        <v>1</v>
      </c>
      <c r="S12" s="10" t="s">
        <v>260</v>
      </c>
      <c r="T12" s="16">
        <v>1</v>
      </c>
    </row>
    <row r="13" spans="1:20" ht="25.5" x14ac:dyDescent="0.25">
      <c r="A13" s="10">
        <v>10</v>
      </c>
      <c r="B13" s="10" t="s">
        <v>1</v>
      </c>
      <c r="C13" s="10" t="s">
        <v>268</v>
      </c>
      <c r="D13" s="10" t="s">
        <v>43</v>
      </c>
      <c r="E13" s="28">
        <v>42408</v>
      </c>
      <c r="F13" s="10">
        <v>2498</v>
      </c>
      <c r="G13" s="85" t="s">
        <v>91</v>
      </c>
      <c r="H13" s="10" t="s">
        <v>191</v>
      </c>
      <c r="I13" s="10" t="s">
        <v>260</v>
      </c>
      <c r="J13" s="29">
        <v>77902</v>
      </c>
      <c r="K13" s="29">
        <v>600</v>
      </c>
      <c r="L13" s="29">
        <v>3505.59</v>
      </c>
      <c r="M13" s="29">
        <v>0</v>
      </c>
      <c r="N13" s="29">
        <f>Tabla1[[#This Row],[Impuesto por exento bebidas]]+Tabla1[[#This Row],[Impuestos exentos 5%]]</f>
        <v>3505.59</v>
      </c>
      <c r="O13" s="10">
        <v>331</v>
      </c>
      <c r="P13" s="29">
        <v>250</v>
      </c>
      <c r="Q13" s="10">
        <v>19</v>
      </c>
      <c r="R13" s="16">
        <v>1</v>
      </c>
      <c r="S13" s="10" t="s">
        <v>260</v>
      </c>
      <c r="T13" s="16">
        <v>1</v>
      </c>
    </row>
    <row r="14" spans="1:20" ht="25.5" x14ac:dyDescent="0.25">
      <c r="A14" s="10">
        <v>11</v>
      </c>
      <c r="B14" s="10" t="s">
        <v>1</v>
      </c>
      <c r="C14" s="10" t="s">
        <v>268</v>
      </c>
      <c r="D14" s="10" t="s">
        <v>43</v>
      </c>
      <c r="E14" s="28">
        <v>42410</v>
      </c>
      <c r="F14" s="10">
        <v>2535</v>
      </c>
      <c r="G14" s="85" t="s">
        <v>91</v>
      </c>
      <c r="H14" s="10" t="s">
        <v>191</v>
      </c>
      <c r="I14" s="10" t="s">
        <v>260</v>
      </c>
      <c r="J14" s="29">
        <v>80050</v>
      </c>
      <c r="K14" s="29">
        <v>600</v>
      </c>
      <c r="L14" s="29">
        <v>3602.25</v>
      </c>
      <c r="M14" s="29">
        <v>0</v>
      </c>
      <c r="N14" s="29">
        <f>Tabla1[[#This Row],[Impuesto por exento bebidas]]+Tabla1[[#This Row],[Impuestos exentos 5%]]</f>
        <v>3602.25</v>
      </c>
      <c r="O14" s="10">
        <v>333</v>
      </c>
      <c r="P14" s="29">
        <v>250</v>
      </c>
      <c r="Q14" s="10">
        <v>0</v>
      </c>
      <c r="R14" s="16">
        <v>1</v>
      </c>
      <c r="S14" s="10" t="s">
        <v>260</v>
      </c>
      <c r="T14" s="16">
        <v>1</v>
      </c>
    </row>
    <row r="15" spans="1:20" ht="25.5" x14ac:dyDescent="0.25">
      <c r="A15" s="10">
        <v>12</v>
      </c>
      <c r="B15" s="10" t="s">
        <v>1</v>
      </c>
      <c r="C15" s="10" t="s">
        <v>268</v>
      </c>
      <c r="D15" s="10" t="s">
        <v>43</v>
      </c>
      <c r="E15" s="28">
        <v>42412</v>
      </c>
      <c r="F15" s="10">
        <v>2505</v>
      </c>
      <c r="G15" s="85" t="s">
        <v>91</v>
      </c>
      <c r="H15" s="10" t="s">
        <v>191</v>
      </c>
      <c r="I15" s="10" t="s">
        <v>260</v>
      </c>
      <c r="J15" s="29">
        <v>124500</v>
      </c>
      <c r="K15" s="29">
        <v>600</v>
      </c>
      <c r="L15" s="29">
        <v>5602.5</v>
      </c>
      <c r="M15" s="29">
        <v>0</v>
      </c>
      <c r="N15" s="29">
        <f>Tabla1[[#This Row],[Impuesto por exento bebidas]]+Tabla1[[#This Row],[Impuestos exentos 5%]]</f>
        <v>5602.5</v>
      </c>
      <c r="O15" s="10">
        <v>510</v>
      </c>
      <c r="P15" s="29">
        <v>250</v>
      </c>
      <c r="Q15" s="10">
        <v>136</v>
      </c>
      <c r="R15" s="16">
        <v>1</v>
      </c>
      <c r="S15" s="10" t="s">
        <v>260</v>
      </c>
      <c r="T15" s="16">
        <v>1</v>
      </c>
    </row>
    <row r="16" spans="1:20" ht="25.5" x14ac:dyDescent="0.25">
      <c r="A16" s="10">
        <v>13</v>
      </c>
      <c r="B16" s="10" t="s">
        <v>1</v>
      </c>
      <c r="C16" s="10" t="s">
        <v>268</v>
      </c>
      <c r="D16" s="10" t="s">
        <v>43</v>
      </c>
      <c r="E16" s="28">
        <v>42413</v>
      </c>
      <c r="F16" s="10">
        <v>2511</v>
      </c>
      <c r="G16" s="85" t="s">
        <v>91</v>
      </c>
      <c r="H16" s="10" t="s">
        <v>191</v>
      </c>
      <c r="I16" s="10" t="s">
        <v>260</v>
      </c>
      <c r="J16" s="29">
        <v>72600</v>
      </c>
      <c r="K16" s="29">
        <v>600</v>
      </c>
      <c r="L16" s="29">
        <v>3267</v>
      </c>
      <c r="M16" s="29">
        <v>0</v>
      </c>
      <c r="N16" s="29">
        <f>Tabla1[[#This Row],[Impuesto por exento bebidas]]+Tabla1[[#This Row],[Impuestos exentos 5%]]</f>
        <v>3267</v>
      </c>
      <c r="O16" s="10">
        <v>298</v>
      </c>
      <c r="P16" s="29">
        <v>250</v>
      </c>
      <c r="Q16" s="10">
        <v>127</v>
      </c>
      <c r="R16" s="16">
        <v>1</v>
      </c>
      <c r="S16" s="10" t="s">
        <v>260</v>
      </c>
      <c r="T16" s="16">
        <v>1</v>
      </c>
    </row>
    <row r="17" spans="1:20" ht="38.25" x14ac:dyDescent="0.25">
      <c r="A17" s="10">
        <v>14</v>
      </c>
      <c r="B17" s="10" t="s">
        <v>1</v>
      </c>
      <c r="C17" s="10" t="s">
        <v>268</v>
      </c>
      <c r="D17" s="10" t="s">
        <v>43</v>
      </c>
      <c r="E17" s="28">
        <v>42413</v>
      </c>
      <c r="F17" s="10">
        <v>2536</v>
      </c>
      <c r="G17" s="85" t="s">
        <v>91</v>
      </c>
      <c r="H17" s="10" t="s">
        <v>266</v>
      </c>
      <c r="I17" s="10" t="s">
        <v>264</v>
      </c>
      <c r="J17" s="29">
        <v>69350</v>
      </c>
      <c r="K17" s="29">
        <v>600</v>
      </c>
      <c r="L17" s="29">
        <v>3120.75</v>
      </c>
      <c r="M17" s="29">
        <v>0</v>
      </c>
      <c r="N17" s="29">
        <f>Tabla1[[#This Row],[Impuesto por exento bebidas]]+Tabla1[[#This Row],[Impuestos exentos 5%]]</f>
        <v>3120.75</v>
      </c>
      <c r="O17" s="10">
        <v>291</v>
      </c>
      <c r="P17" s="29">
        <v>250</v>
      </c>
      <c r="Q17" s="10">
        <v>121</v>
      </c>
      <c r="R17" s="10">
        <v>1</v>
      </c>
      <c r="S17" s="10" t="s">
        <v>260</v>
      </c>
      <c r="T17" s="10">
        <v>1</v>
      </c>
    </row>
    <row r="18" spans="1:20" ht="25.5" x14ac:dyDescent="0.25">
      <c r="A18" s="10">
        <v>15</v>
      </c>
      <c r="B18" s="10" t="s">
        <v>1</v>
      </c>
      <c r="C18" s="10" t="s">
        <v>268</v>
      </c>
      <c r="D18" s="10" t="s">
        <v>43</v>
      </c>
      <c r="E18" s="28">
        <v>42414</v>
      </c>
      <c r="F18" s="10">
        <v>2526</v>
      </c>
      <c r="G18" s="85" t="s">
        <v>91</v>
      </c>
      <c r="H18" s="10" t="s">
        <v>191</v>
      </c>
      <c r="I18" s="10" t="s">
        <v>260</v>
      </c>
      <c r="J18" s="29">
        <v>64150</v>
      </c>
      <c r="K18" s="29">
        <v>600</v>
      </c>
      <c r="L18" s="29">
        <v>2886.75</v>
      </c>
      <c r="M18" s="29">
        <v>0</v>
      </c>
      <c r="N18" s="29">
        <f>Tabla1[[#This Row],[Impuesto por exento bebidas]]+Tabla1[[#This Row],[Impuestos exentos 5%]]</f>
        <v>2886.75</v>
      </c>
      <c r="O18" s="10">
        <v>268</v>
      </c>
      <c r="P18" s="29">
        <v>250</v>
      </c>
      <c r="Q18" s="10">
        <v>255</v>
      </c>
      <c r="R18" s="10">
        <v>1</v>
      </c>
      <c r="S18" s="10" t="s">
        <v>260</v>
      </c>
      <c r="T18" s="10">
        <v>1</v>
      </c>
    </row>
    <row r="19" spans="1:20" ht="25.5" x14ac:dyDescent="0.25">
      <c r="A19" s="10">
        <v>16</v>
      </c>
      <c r="B19" s="10" t="s">
        <v>1</v>
      </c>
      <c r="C19" s="10" t="s">
        <v>268</v>
      </c>
      <c r="D19" s="10" t="s">
        <v>43</v>
      </c>
      <c r="E19" s="28">
        <v>42416</v>
      </c>
      <c r="F19" s="10">
        <v>2533</v>
      </c>
      <c r="G19" s="85" t="s">
        <v>91</v>
      </c>
      <c r="H19" s="10" t="s">
        <v>191</v>
      </c>
      <c r="I19" s="10" t="s">
        <v>260</v>
      </c>
      <c r="J19" s="29">
        <v>43050</v>
      </c>
      <c r="K19" s="29">
        <v>600</v>
      </c>
      <c r="L19" s="29">
        <v>1932.25</v>
      </c>
      <c r="M19" s="29">
        <v>0</v>
      </c>
      <c r="N19" s="29">
        <f>Tabla1[[#This Row],[Impuesto por exento bebidas]]+Tabla1[[#This Row],[Impuestos exentos 5%]]</f>
        <v>1932.25</v>
      </c>
      <c r="O19" s="10">
        <v>179</v>
      </c>
      <c r="P19" s="29">
        <v>250</v>
      </c>
      <c r="Q19" s="10">
        <v>77</v>
      </c>
      <c r="R19" s="10">
        <v>1</v>
      </c>
      <c r="S19" s="10" t="s">
        <v>260</v>
      </c>
      <c r="T19" s="10">
        <v>1</v>
      </c>
    </row>
    <row r="20" spans="1:20" ht="25.5" x14ac:dyDescent="0.25">
      <c r="A20" s="10">
        <v>17</v>
      </c>
      <c r="B20" s="10" t="s">
        <v>1</v>
      </c>
      <c r="C20" s="10" t="s">
        <v>268</v>
      </c>
      <c r="D20" s="10" t="s">
        <v>43</v>
      </c>
      <c r="E20" s="28">
        <v>42419</v>
      </c>
      <c r="F20" s="10">
        <v>2537</v>
      </c>
      <c r="G20" s="85" t="s">
        <v>91</v>
      </c>
      <c r="H20" s="10" t="s">
        <v>191</v>
      </c>
      <c r="I20" s="10" t="s">
        <v>260</v>
      </c>
      <c r="J20" s="29">
        <v>37300</v>
      </c>
      <c r="K20" s="29">
        <v>600</v>
      </c>
      <c r="L20" s="29">
        <v>1678.5</v>
      </c>
      <c r="M20" s="29">
        <v>0</v>
      </c>
      <c r="N20" s="29">
        <f>Tabla1[[#This Row],[Impuesto por exento bebidas]]+Tabla1[[#This Row],[Impuestos exentos 5%]]</f>
        <v>1678.5</v>
      </c>
      <c r="O20" s="10">
        <v>153</v>
      </c>
      <c r="P20" s="29">
        <v>250</v>
      </c>
      <c r="Q20" s="10">
        <v>132</v>
      </c>
      <c r="R20" s="10">
        <v>1</v>
      </c>
      <c r="S20" s="10" t="s">
        <v>260</v>
      </c>
      <c r="T20" s="10">
        <v>1</v>
      </c>
    </row>
    <row r="21" spans="1:20" ht="25.5" x14ac:dyDescent="0.25">
      <c r="A21" s="10">
        <v>18</v>
      </c>
      <c r="B21" s="10" t="s">
        <v>1</v>
      </c>
      <c r="C21" s="10" t="s">
        <v>268</v>
      </c>
      <c r="D21" s="10" t="s">
        <v>43</v>
      </c>
      <c r="E21" s="28">
        <v>42419</v>
      </c>
      <c r="F21" s="10">
        <v>2540</v>
      </c>
      <c r="G21" s="85" t="s">
        <v>91</v>
      </c>
      <c r="H21" s="10" t="s">
        <v>191</v>
      </c>
      <c r="I21" s="10" t="s">
        <v>260</v>
      </c>
      <c r="J21" s="29">
        <v>69700</v>
      </c>
      <c r="K21" s="29">
        <v>600</v>
      </c>
      <c r="L21" s="29">
        <v>3136.5</v>
      </c>
      <c r="M21" s="29">
        <v>0</v>
      </c>
      <c r="N21" s="29">
        <f>Tabla1[[#This Row],[Impuesto por exento bebidas]]+Tabla1[[#This Row],[Impuestos exentos 5%]]</f>
        <v>3136.5</v>
      </c>
      <c r="O21" s="10">
        <v>303</v>
      </c>
      <c r="P21" s="29">
        <v>250</v>
      </c>
      <c r="Q21" s="10">
        <v>188</v>
      </c>
      <c r="R21" s="10">
        <v>1</v>
      </c>
      <c r="S21" s="10" t="s">
        <v>260</v>
      </c>
      <c r="T21" s="10">
        <v>1</v>
      </c>
    </row>
    <row r="22" spans="1:20" ht="25.5" x14ac:dyDescent="0.25">
      <c r="A22" s="10">
        <v>19</v>
      </c>
      <c r="B22" s="10" t="s">
        <v>1</v>
      </c>
      <c r="C22" s="10" t="s">
        <v>268</v>
      </c>
      <c r="D22" s="10" t="s">
        <v>43</v>
      </c>
      <c r="E22" s="28">
        <v>42420</v>
      </c>
      <c r="F22" s="10">
        <v>2546</v>
      </c>
      <c r="G22" s="85" t="s">
        <v>91</v>
      </c>
      <c r="H22" s="10" t="s">
        <v>191</v>
      </c>
      <c r="I22" s="10" t="s">
        <v>260</v>
      </c>
      <c r="J22" s="29">
        <v>60200</v>
      </c>
      <c r="K22" s="29">
        <v>600</v>
      </c>
      <c r="L22" s="29">
        <v>2709</v>
      </c>
      <c r="M22" s="29">
        <v>0</v>
      </c>
      <c r="N22" s="29">
        <f>Tabla1[[#This Row],[Impuesto por exento bebidas]]+Tabla1[[#This Row],[Impuestos exentos 5%]]</f>
        <v>2709</v>
      </c>
      <c r="O22" s="10">
        <v>254</v>
      </c>
      <c r="P22" s="29">
        <v>250</v>
      </c>
      <c r="Q22" s="10">
        <v>115</v>
      </c>
      <c r="R22" s="10">
        <v>1</v>
      </c>
      <c r="S22" s="10" t="s">
        <v>260</v>
      </c>
      <c r="T22" s="10">
        <v>1</v>
      </c>
    </row>
    <row r="23" spans="1:20" ht="25.5" x14ac:dyDescent="0.25">
      <c r="A23" s="10">
        <v>20</v>
      </c>
      <c r="B23" s="10" t="s">
        <v>1</v>
      </c>
      <c r="C23" s="10" t="s">
        <v>268</v>
      </c>
      <c r="D23" s="10" t="s">
        <v>43</v>
      </c>
      <c r="E23" s="28">
        <v>42420</v>
      </c>
      <c r="F23" s="10">
        <v>2547</v>
      </c>
      <c r="G23" s="85" t="s">
        <v>91</v>
      </c>
      <c r="H23" s="10" t="s">
        <v>191</v>
      </c>
      <c r="I23" s="10" t="s">
        <v>260</v>
      </c>
      <c r="J23" s="29">
        <v>64700</v>
      </c>
      <c r="K23" s="29">
        <v>600</v>
      </c>
      <c r="L23" s="29">
        <v>2911.5</v>
      </c>
      <c r="M23" s="29">
        <v>0</v>
      </c>
      <c r="N23" s="29">
        <f>Tabla1[[#This Row],[Impuesto por exento bebidas]]+Tabla1[[#This Row],[Impuestos exentos 5%]]</f>
        <v>2911.5</v>
      </c>
      <c r="O23" s="10">
        <v>175</v>
      </c>
      <c r="P23" s="29">
        <v>250</v>
      </c>
      <c r="Q23" s="10">
        <v>140</v>
      </c>
      <c r="R23" s="10">
        <v>1</v>
      </c>
      <c r="S23" s="10" t="s">
        <v>260</v>
      </c>
      <c r="T23" s="10">
        <v>1</v>
      </c>
    </row>
    <row r="24" spans="1:20" ht="25.5" x14ac:dyDescent="0.25">
      <c r="A24" s="10">
        <v>21</v>
      </c>
      <c r="B24" s="10" t="s">
        <v>1</v>
      </c>
      <c r="C24" s="10" t="s">
        <v>268</v>
      </c>
      <c r="D24" s="10" t="s">
        <v>43</v>
      </c>
      <c r="E24" s="28">
        <v>42421</v>
      </c>
      <c r="F24" s="10">
        <v>2558</v>
      </c>
      <c r="G24" s="85" t="s">
        <v>91</v>
      </c>
      <c r="H24" s="10" t="s">
        <v>191</v>
      </c>
      <c r="I24" s="10" t="s">
        <v>260</v>
      </c>
      <c r="J24" s="29">
        <v>86000</v>
      </c>
      <c r="K24" s="29">
        <v>600</v>
      </c>
      <c r="L24" s="29">
        <v>3870</v>
      </c>
      <c r="M24" s="29">
        <v>0</v>
      </c>
      <c r="N24" s="29">
        <f>Tabla1[[#This Row],[Impuesto por exento bebidas]]+Tabla1[[#This Row],[Impuestos exentos 5%]]</f>
        <v>3870</v>
      </c>
      <c r="O24" s="10">
        <v>361</v>
      </c>
      <c r="P24" s="29">
        <v>250</v>
      </c>
      <c r="Q24" s="10">
        <v>206</v>
      </c>
      <c r="R24" s="10">
        <v>1</v>
      </c>
      <c r="S24" s="10" t="s">
        <v>260</v>
      </c>
      <c r="T24" s="10">
        <v>1</v>
      </c>
    </row>
    <row r="25" spans="1:20" ht="25.5" x14ac:dyDescent="0.25">
      <c r="A25" s="10">
        <v>22</v>
      </c>
      <c r="B25" s="10" t="s">
        <v>1</v>
      </c>
      <c r="C25" s="10" t="s">
        <v>268</v>
      </c>
      <c r="D25" s="10" t="s">
        <v>43</v>
      </c>
      <c r="E25" s="28">
        <v>42421</v>
      </c>
      <c r="F25" s="10">
        <v>2559</v>
      </c>
      <c r="G25" s="85" t="s">
        <v>91</v>
      </c>
      <c r="H25" s="10" t="s">
        <v>191</v>
      </c>
      <c r="I25" s="10" t="s">
        <v>260</v>
      </c>
      <c r="J25" s="29">
        <v>125400</v>
      </c>
      <c r="K25" s="29">
        <v>600</v>
      </c>
      <c r="L25" s="29">
        <v>5643</v>
      </c>
      <c r="M25" s="29">
        <v>0</v>
      </c>
      <c r="N25" s="29">
        <f>Tabla1[[#This Row],[Impuesto por exento bebidas]]+Tabla1[[#This Row],[Impuestos exentos 5%]]</f>
        <v>5643</v>
      </c>
      <c r="O25" s="10">
        <v>522</v>
      </c>
      <c r="P25" s="29">
        <v>250</v>
      </c>
      <c r="Q25" s="10">
        <v>58</v>
      </c>
      <c r="R25" s="10">
        <v>1</v>
      </c>
      <c r="S25" s="10" t="s">
        <v>260</v>
      </c>
      <c r="T25" s="10">
        <v>1</v>
      </c>
    </row>
    <row r="26" spans="1:20" ht="25.5" x14ac:dyDescent="0.25">
      <c r="A26" s="10">
        <v>23</v>
      </c>
      <c r="B26" s="10" t="s">
        <v>1</v>
      </c>
      <c r="C26" s="10" t="s">
        <v>268</v>
      </c>
      <c r="D26" s="10" t="s">
        <v>43</v>
      </c>
      <c r="E26" s="28">
        <v>42422</v>
      </c>
      <c r="F26" s="10">
        <v>2545</v>
      </c>
      <c r="G26" s="85" t="s">
        <v>91</v>
      </c>
      <c r="H26" s="10" t="s">
        <v>191</v>
      </c>
      <c r="I26" s="10" t="s">
        <v>260</v>
      </c>
      <c r="J26" s="29">
        <v>59750</v>
      </c>
      <c r="K26" s="29">
        <v>600</v>
      </c>
      <c r="L26" s="29">
        <v>2688.75</v>
      </c>
      <c r="M26" s="29">
        <v>0</v>
      </c>
      <c r="N26" s="29">
        <f>Tabla1[[#This Row],[Impuesto por exento bebidas]]+Tabla1[[#This Row],[Impuestos exentos 5%]]</f>
        <v>2688.75</v>
      </c>
      <c r="O26" s="10">
        <v>251</v>
      </c>
      <c r="P26" s="29">
        <v>250</v>
      </c>
      <c r="Q26" s="10">
        <v>168</v>
      </c>
      <c r="R26" s="10">
        <v>1</v>
      </c>
      <c r="S26" s="10" t="s">
        <v>260</v>
      </c>
      <c r="T26" s="10">
        <v>1</v>
      </c>
    </row>
    <row r="27" spans="1:20" ht="25.5" x14ac:dyDescent="0.25">
      <c r="A27" s="10">
        <v>24</v>
      </c>
      <c r="B27" s="10" t="s">
        <v>1</v>
      </c>
      <c r="C27" s="10" t="s">
        <v>268</v>
      </c>
      <c r="D27" s="10" t="s">
        <v>43</v>
      </c>
      <c r="E27" s="28">
        <v>42423</v>
      </c>
      <c r="F27" s="10">
        <v>2569</v>
      </c>
      <c r="G27" s="85" t="s">
        <v>91</v>
      </c>
      <c r="H27" s="10" t="s">
        <v>191</v>
      </c>
      <c r="I27" s="10" t="s">
        <v>260</v>
      </c>
      <c r="J27" s="29">
        <v>82450</v>
      </c>
      <c r="K27" s="29">
        <v>600</v>
      </c>
      <c r="L27" s="29">
        <v>3710.25</v>
      </c>
      <c r="M27" s="29">
        <v>0</v>
      </c>
      <c r="N27" s="29">
        <f>Tabla1[[#This Row],[Impuesto por exento bebidas]]+Tabla1[[#This Row],[Impuestos exentos 5%]]</f>
        <v>3710.25</v>
      </c>
      <c r="O27" s="10">
        <v>340</v>
      </c>
      <c r="P27" s="29">
        <v>250</v>
      </c>
      <c r="Q27" s="10">
        <v>149</v>
      </c>
      <c r="R27" s="10">
        <v>1</v>
      </c>
      <c r="S27" s="10" t="s">
        <v>260</v>
      </c>
      <c r="T27" s="10">
        <v>1</v>
      </c>
    </row>
    <row r="28" spans="1:20" ht="38.25" x14ac:dyDescent="0.25">
      <c r="A28" s="10">
        <v>25</v>
      </c>
      <c r="B28" s="10" t="s">
        <v>1</v>
      </c>
      <c r="C28" s="10" t="s">
        <v>268</v>
      </c>
      <c r="D28" s="10" t="s">
        <v>43</v>
      </c>
      <c r="E28" s="28">
        <v>42425</v>
      </c>
      <c r="F28" s="10">
        <v>2566</v>
      </c>
      <c r="G28" s="85" t="s">
        <v>91</v>
      </c>
      <c r="H28" s="10" t="s">
        <v>266</v>
      </c>
      <c r="I28" s="10" t="s">
        <v>264</v>
      </c>
      <c r="J28" s="29">
        <v>59650</v>
      </c>
      <c r="K28" s="29">
        <v>600</v>
      </c>
      <c r="L28" s="29">
        <v>2684.25</v>
      </c>
      <c r="M28" s="29">
        <v>0</v>
      </c>
      <c r="N28" s="29">
        <f>Tabla1[[#This Row],[Impuesto por exento bebidas]]+Tabla1[[#This Row],[Impuestos exentos 5%]]</f>
        <v>2684.25</v>
      </c>
      <c r="O28" s="10">
        <v>248</v>
      </c>
      <c r="P28" s="29">
        <v>250</v>
      </c>
      <c r="Q28" s="10">
        <v>45</v>
      </c>
      <c r="R28" s="10">
        <v>1</v>
      </c>
      <c r="S28" s="10" t="s">
        <v>260</v>
      </c>
      <c r="T28" s="10">
        <v>1</v>
      </c>
    </row>
    <row r="29" spans="1:20" ht="25.5" x14ac:dyDescent="0.25">
      <c r="A29" s="10">
        <v>26</v>
      </c>
      <c r="B29" s="10" t="s">
        <v>1</v>
      </c>
      <c r="C29" s="10" t="s">
        <v>268</v>
      </c>
      <c r="D29" s="10" t="s">
        <v>43</v>
      </c>
      <c r="E29" s="28">
        <v>42426</v>
      </c>
      <c r="F29" s="10">
        <v>2568</v>
      </c>
      <c r="G29" s="85" t="s">
        <v>91</v>
      </c>
      <c r="H29" s="10" t="s">
        <v>191</v>
      </c>
      <c r="I29" s="10" t="s">
        <v>260</v>
      </c>
      <c r="J29" s="29">
        <v>40800</v>
      </c>
      <c r="K29" s="29">
        <v>600</v>
      </c>
      <c r="L29" s="29">
        <v>1836</v>
      </c>
      <c r="M29" s="29">
        <v>0</v>
      </c>
      <c r="N29" s="29">
        <f>Tabla1[[#This Row],[Impuesto por exento bebidas]]+Tabla1[[#This Row],[Impuestos exentos 5%]]</f>
        <v>1836</v>
      </c>
      <c r="O29" s="10">
        <v>177</v>
      </c>
      <c r="P29" s="29">
        <v>250</v>
      </c>
      <c r="Q29" s="10">
        <v>320</v>
      </c>
      <c r="R29" s="10">
        <v>1</v>
      </c>
      <c r="S29" s="10" t="s">
        <v>260</v>
      </c>
      <c r="T29" s="10">
        <v>1</v>
      </c>
    </row>
    <row r="30" spans="1:20" ht="25.5" x14ac:dyDescent="0.25">
      <c r="A30" s="10">
        <v>27</v>
      </c>
      <c r="B30" s="10" t="s">
        <v>1</v>
      </c>
      <c r="C30" s="10" t="s">
        <v>268</v>
      </c>
      <c r="D30" s="10" t="s">
        <v>43</v>
      </c>
      <c r="E30" s="28">
        <v>42426</v>
      </c>
      <c r="F30" s="10">
        <v>2572</v>
      </c>
      <c r="G30" s="85" t="s">
        <v>91</v>
      </c>
      <c r="H30" s="10" t="s">
        <v>191</v>
      </c>
      <c r="I30" s="10" t="s">
        <v>260</v>
      </c>
      <c r="J30" s="29">
        <v>61500</v>
      </c>
      <c r="K30" s="29">
        <v>600</v>
      </c>
      <c r="L30" s="29">
        <v>2767.5</v>
      </c>
      <c r="M30" s="29">
        <v>0</v>
      </c>
      <c r="N30" s="29">
        <f>Tabla1[[#This Row],[Impuesto por exento bebidas]]+Tabla1[[#This Row],[Impuestos exentos 5%]]</f>
        <v>2767.5</v>
      </c>
      <c r="O30" s="10">
        <v>285</v>
      </c>
      <c r="P30" s="29">
        <v>250</v>
      </c>
      <c r="Q30" s="10">
        <v>9</v>
      </c>
      <c r="R30" s="10">
        <v>1</v>
      </c>
      <c r="S30" s="10" t="s">
        <v>260</v>
      </c>
      <c r="T30" s="10">
        <v>1</v>
      </c>
    </row>
    <row r="31" spans="1:20" ht="25.5" x14ac:dyDescent="0.25">
      <c r="A31" s="10">
        <v>28</v>
      </c>
      <c r="B31" s="10" t="s">
        <v>1</v>
      </c>
      <c r="C31" s="10" t="s">
        <v>268</v>
      </c>
      <c r="D31" s="10" t="s">
        <v>43</v>
      </c>
      <c r="E31" s="28">
        <v>42427</v>
      </c>
      <c r="F31" s="10">
        <v>2578</v>
      </c>
      <c r="G31" s="85" t="s">
        <v>91</v>
      </c>
      <c r="H31" s="10" t="s">
        <v>191</v>
      </c>
      <c r="I31" s="10" t="s">
        <v>260</v>
      </c>
      <c r="J31" s="29">
        <v>68800</v>
      </c>
      <c r="K31" s="29">
        <v>600</v>
      </c>
      <c r="L31" s="29">
        <v>3096</v>
      </c>
      <c r="M31" s="29">
        <v>0</v>
      </c>
      <c r="N31" s="29">
        <f>Tabla1[[#This Row],[Impuesto por exento bebidas]]+Tabla1[[#This Row],[Impuestos exentos 5%]]</f>
        <v>3096</v>
      </c>
      <c r="O31" s="10">
        <v>293</v>
      </c>
      <c r="P31" s="29">
        <v>250</v>
      </c>
      <c r="Q31" s="10">
        <v>129</v>
      </c>
      <c r="R31" s="10">
        <v>1</v>
      </c>
      <c r="S31" s="10" t="s">
        <v>260</v>
      </c>
      <c r="T31" s="10">
        <v>1</v>
      </c>
    </row>
    <row r="32" spans="1:20" ht="25.5" x14ac:dyDescent="0.25">
      <c r="A32" s="10">
        <v>29</v>
      </c>
      <c r="B32" s="10" t="s">
        <v>1</v>
      </c>
      <c r="C32" s="10" t="s">
        <v>268</v>
      </c>
      <c r="D32" s="10" t="s">
        <v>43</v>
      </c>
      <c r="E32" s="28">
        <v>42427</v>
      </c>
      <c r="F32" s="10">
        <v>2579</v>
      </c>
      <c r="G32" s="85" t="s">
        <v>91</v>
      </c>
      <c r="H32" s="10" t="s">
        <v>266</v>
      </c>
      <c r="I32" s="10" t="s">
        <v>260</v>
      </c>
      <c r="J32" s="29">
        <v>85200</v>
      </c>
      <c r="K32" s="29">
        <v>600</v>
      </c>
      <c r="L32" s="29">
        <v>3834</v>
      </c>
      <c r="M32" s="29">
        <v>0</v>
      </c>
      <c r="N32" s="29">
        <f>Tabla1[[#This Row],[Impuesto por exento bebidas]]+Tabla1[[#This Row],[Impuestos exentos 5%]]</f>
        <v>3834</v>
      </c>
      <c r="O32" s="10">
        <v>365</v>
      </c>
      <c r="P32" s="29">
        <v>250</v>
      </c>
      <c r="Q32" s="10">
        <v>107</v>
      </c>
      <c r="R32" s="10">
        <v>1</v>
      </c>
      <c r="S32" s="10" t="s">
        <v>260</v>
      </c>
      <c r="T32" s="10">
        <v>1</v>
      </c>
    </row>
    <row r="33" spans="1:20" ht="25.5" x14ac:dyDescent="0.25">
      <c r="A33" s="10">
        <v>30</v>
      </c>
      <c r="B33" s="10" t="s">
        <v>1</v>
      </c>
      <c r="C33" s="10" t="s">
        <v>268</v>
      </c>
      <c r="D33" s="10" t="s">
        <v>43</v>
      </c>
      <c r="E33" s="28">
        <v>42428</v>
      </c>
      <c r="F33" s="10">
        <v>2595</v>
      </c>
      <c r="G33" s="85" t="s">
        <v>91</v>
      </c>
      <c r="H33" s="10" t="s">
        <v>191</v>
      </c>
      <c r="I33" s="10" t="s">
        <v>260</v>
      </c>
      <c r="J33" s="29">
        <v>94900</v>
      </c>
      <c r="K33" s="29">
        <v>600</v>
      </c>
      <c r="L33" s="29">
        <v>4270.5</v>
      </c>
      <c r="M33" s="29">
        <v>0</v>
      </c>
      <c r="N33" s="29">
        <f>Tabla1[[#This Row],[Impuesto por exento bebidas]]+Tabla1[[#This Row],[Impuestos exentos 5%]]</f>
        <v>4270.5</v>
      </c>
      <c r="O33" s="10">
        <v>388</v>
      </c>
      <c r="P33" s="29">
        <v>250</v>
      </c>
      <c r="Q33" s="10">
        <v>23</v>
      </c>
      <c r="R33" s="10">
        <v>1</v>
      </c>
      <c r="S33" s="10" t="s">
        <v>260</v>
      </c>
      <c r="T33" s="10">
        <v>1</v>
      </c>
    </row>
    <row r="34" spans="1:20" ht="25.5" x14ac:dyDescent="0.25">
      <c r="A34" s="10">
        <v>31</v>
      </c>
      <c r="B34" s="10" t="s">
        <v>1</v>
      </c>
      <c r="C34" s="10" t="s">
        <v>268</v>
      </c>
      <c r="D34" s="10" t="s">
        <v>43</v>
      </c>
      <c r="E34" s="28">
        <v>42428</v>
      </c>
      <c r="F34" s="10">
        <v>2596</v>
      </c>
      <c r="G34" s="85" t="s">
        <v>91</v>
      </c>
      <c r="H34" s="10" t="s">
        <v>260</v>
      </c>
      <c r="I34" s="10" t="s">
        <v>260</v>
      </c>
      <c r="J34" s="29">
        <v>110100</v>
      </c>
      <c r="K34" s="29">
        <v>600</v>
      </c>
      <c r="L34" s="29">
        <v>4954.5</v>
      </c>
      <c r="M34" s="29">
        <v>0</v>
      </c>
      <c r="N34" s="29">
        <f>Tabla1[[#This Row],[Impuesto por exento bebidas]]+Tabla1[[#This Row],[Impuestos exentos 5%]]</f>
        <v>4954.5</v>
      </c>
      <c r="O34" s="10">
        <v>454</v>
      </c>
      <c r="P34" s="29">
        <v>250</v>
      </c>
      <c r="Q34" s="10">
        <v>0</v>
      </c>
      <c r="R34" s="10">
        <v>1</v>
      </c>
      <c r="S34" s="10" t="s">
        <v>260</v>
      </c>
      <c r="T34" s="10">
        <v>1</v>
      </c>
    </row>
    <row r="35" spans="1:20" ht="25.5" x14ac:dyDescent="0.25">
      <c r="A35" s="10">
        <v>32</v>
      </c>
      <c r="B35" s="10" t="s">
        <v>1</v>
      </c>
      <c r="C35" s="10" t="s">
        <v>268</v>
      </c>
      <c r="D35" s="10" t="s">
        <v>43</v>
      </c>
      <c r="E35" s="28">
        <v>42429</v>
      </c>
      <c r="F35" s="10">
        <v>2604</v>
      </c>
      <c r="G35" s="85" t="s">
        <v>91</v>
      </c>
      <c r="H35" s="10" t="s">
        <v>191</v>
      </c>
      <c r="I35" s="10" t="s">
        <v>260</v>
      </c>
      <c r="J35" s="29">
        <v>48700</v>
      </c>
      <c r="K35" s="29">
        <v>600</v>
      </c>
      <c r="L35" s="29">
        <v>2191.5</v>
      </c>
      <c r="M35" s="29">
        <v>0</v>
      </c>
      <c r="N35" s="29">
        <f>Tabla1[[#This Row],[Impuesto por exento bebidas]]+Tabla1[[#This Row],[Impuestos exentos 5%]]</f>
        <v>2191.5</v>
      </c>
      <c r="O35" s="10">
        <v>203</v>
      </c>
      <c r="P35" s="29">
        <v>250</v>
      </c>
      <c r="Q35" s="10">
        <v>103</v>
      </c>
      <c r="R35" s="10">
        <v>1</v>
      </c>
      <c r="S35" s="10" t="s">
        <v>260</v>
      </c>
      <c r="T35" s="10">
        <v>1</v>
      </c>
    </row>
    <row r="36" spans="1:20" ht="25.5" x14ac:dyDescent="0.25">
      <c r="A36" s="10">
        <v>33</v>
      </c>
      <c r="B36" s="10" t="s">
        <v>1</v>
      </c>
      <c r="C36" s="10" t="s">
        <v>268</v>
      </c>
      <c r="D36" s="10" t="s">
        <v>43</v>
      </c>
      <c r="E36" s="28">
        <v>42430</v>
      </c>
      <c r="F36" s="10">
        <v>2590</v>
      </c>
      <c r="G36" s="85" t="s">
        <v>91</v>
      </c>
      <c r="H36" s="10" t="s">
        <v>191</v>
      </c>
      <c r="I36" s="10" t="s">
        <v>260</v>
      </c>
      <c r="J36" s="29">
        <v>38600</v>
      </c>
      <c r="K36" s="29">
        <v>600</v>
      </c>
      <c r="L36" s="29">
        <v>1814.2</v>
      </c>
      <c r="M36" s="29">
        <v>0</v>
      </c>
      <c r="N36" s="29">
        <f>Tabla1[[#This Row],[Impuesto por exento bebidas]]+Tabla1[[#This Row],[Impuestos exentos 5%]]</f>
        <v>1814.2</v>
      </c>
      <c r="O36" s="10">
        <v>159</v>
      </c>
      <c r="P36" s="29">
        <v>250</v>
      </c>
      <c r="Q36" s="10">
        <v>127</v>
      </c>
      <c r="R36" s="10">
        <v>1</v>
      </c>
      <c r="S36" s="10" t="s">
        <v>260</v>
      </c>
      <c r="T36" s="10">
        <v>1</v>
      </c>
    </row>
    <row r="37" spans="1:20" ht="38.25" x14ac:dyDescent="0.25">
      <c r="A37" s="10">
        <v>34</v>
      </c>
      <c r="B37" s="10" t="s">
        <v>1</v>
      </c>
      <c r="C37" s="10" t="s">
        <v>268</v>
      </c>
      <c r="D37" s="10" t="s">
        <v>43</v>
      </c>
      <c r="E37" s="28">
        <v>42431</v>
      </c>
      <c r="F37" s="10">
        <v>2605</v>
      </c>
      <c r="G37" s="85" t="s">
        <v>91</v>
      </c>
      <c r="H37" s="10" t="s">
        <v>266</v>
      </c>
      <c r="I37" s="10" t="s">
        <v>264</v>
      </c>
      <c r="J37" s="29">
        <v>51100</v>
      </c>
      <c r="K37" s="29">
        <v>600</v>
      </c>
      <c r="L37" s="29">
        <v>2401.6999999999998</v>
      </c>
      <c r="M37" s="29">
        <v>0</v>
      </c>
      <c r="N37" s="29">
        <f>Tabla1[[#This Row],[Impuesto por exento bebidas]]+Tabla1[[#This Row],[Impuestos exentos 5%]]</f>
        <v>2401.6999999999998</v>
      </c>
      <c r="O37" s="10">
        <v>210</v>
      </c>
      <c r="P37" s="29">
        <v>250</v>
      </c>
      <c r="Q37" s="10">
        <v>87</v>
      </c>
      <c r="R37" s="10">
        <v>1</v>
      </c>
      <c r="S37" s="10" t="s">
        <v>260</v>
      </c>
      <c r="T37" s="10">
        <v>1</v>
      </c>
    </row>
    <row r="38" spans="1:20" ht="25.5" x14ac:dyDescent="0.25">
      <c r="A38" s="10">
        <v>35</v>
      </c>
      <c r="B38" s="10" t="s">
        <v>1</v>
      </c>
      <c r="C38" s="10" t="s">
        <v>268</v>
      </c>
      <c r="D38" s="10" t="s">
        <v>43</v>
      </c>
      <c r="E38" s="28">
        <v>42436</v>
      </c>
      <c r="F38" s="10">
        <v>2627</v>
      </c>
      <c r="G38" s="85" t="s">
        <v>91</v>
      </c>
      <c r="H38" s="10" t="s">
        <v>191</v>
      </c>
      <c r="I38" s="10" t="s">
        <v>260</v>
      </c>
      <c r="J38" s="29">
        <v>30800</v>
      </c>
      <c r="K38" s="29">
        <v>600</v>
      </c>
      <c r="L38" s="29">
        <v>1447.6</v>
      </c>
      <c r="M38" s="29">
        <v>0</v>
      </c>
      <c r="N38" s="29">
        <f>Tabla1[[#This Row],[Impuesto por exento bebidas]]+Tabla1[[#This Row],[Impuestos exentos 5%]]</f>
        <v>1447.6</v>
      </c>
      <c r="O38" s="10">
        <v>127</v>
      </c>
      <c r="P38" s="29">
        <v>250</v>
      </c>
      <c r="Q38" s="10">
        <v>87</v>
      </c>
      <c r="R38" s="10">
        <v>1</v>
      </c>
      <c r="S38" s="10" t="s">
        <v>260</v>
      </c>
      <c r="T38" s="10">
        <v>1</v>
      </c>
    </row>
    <row r="39" spans="1:20" ht="38.25" x14ac:dyDescent="0.25">
      <c r="A39" s="10">
        <v>36</v>
      </c>
      <c r="B39" s="10" t="s">
        <v>1</v>
      </c>
      <c r="C39" s="10" t="s">
        <v>268</v>
      </c>
      <c r="D39" s="10" t="s">
        <v>43</v>
      </c>
      <c r="E39" s="28">
        <v>42403</v>
      </c>
      <c r="F39" s="10">
        <v>2477</v>
      </c>
      <c r="G39" s="85" t="s">
        <v>91</v>
      </c>
      <c r="H39" s="10" t="s">
        <v>266</v>
      </c>
      <c r="I39" s="10" t="s">
        <v>264</v>
      </c>
      <c r="J39" s="29">
        <v>53950</v>
      </c>
      <c r="K39" s="29">
        <v>600</v>
      </c>
      <c r="L39" s="29">
        <v>2427.75</v>
      </c>
      <c r="M39" s="29">
        <v>0</v>
      </c>
      <c r="N39" s="29">
        <f>Tabla1[[#This Row],[Impuesto por exento bebidas]]+Tabla1[[#This Row],[Impuestos exentos 5%]]</f>
        <v>2427.75</v>
      </c>
      <c r="O39" s="10">
        <v>221</v>
      </c>
      <c r="P39" s="29">
        <v>250</v>
      </c>
      <c r="Q39" s="10">
        <v>105</v>
      </c>
      <c r="R39" s="10">
        <v>1</v>
      </c>
      <c r="S39" s="10" t="s">
        <v>260</v>
      </c>
      <c r="T39" s="10">
        <v>1</v>
      </c>
    </row>
    <row r="40" spans="1:20" ht="25.5" x14ac:dyDescent="0.25">
      <c r="A40" s="10">
        <v>37</v>
      </c>
      <c r="B40" s="10" t="s">
        <v>1</v>
      </c>
      <c r="C40" s="10" t="s">
        <v>268</v>
      </c>
      <c r="D40" s="10" t="s">
        <v>43</v>
      </c>
      <c r="E40" s="28">
        <v>42433</v>
      </c>
      <c r="F40" s="10">
        <v>2608</v>
      </c>
      <c r="G40" s="85" t="s">
        <v>91</v>
      </c>
      <c r="H40" s="10" t="s">
        <v>191</v>
      </c>
      <c r="I40" s="10" t="s">
        <v>260</v>
      </c>
      <c r="J40" s="29">
        <v>25650</v>
      </c>
      <c r="K40" s="29">
        <v>600</v>
      </c>
      <c r="L40" s="29">
        <v>1205</v>
      </c>
      <c r="M40" s="29">
        <v>0</v>
      </c>
      <c r="N40" s="29">
        <f>Tabla1[[#This Row],[Impuesto por exento bebidas]]+Tabla1[[#This Row],[Impuestos exentos 5%]]</f>
        <v>1205</v>
      </c>
      <c r="O40" s="10">
        <v>107</v>
      </c>
      <c r="P40" s="29">
        <v>250</v>
      </c>
      <c r="Q40" s="10">
        <v>25</v>
      </c>
      <c r="R40" s="10">
        <v>1</v>
      </c>
      <c r="S40" s="10" t="s">
        <v>260</v>
      </c>
      <c r="T40" s="10">
        <v>1</v>
      </c>
    </row>
    <row r="41" spans="1:20" ht="25.5" x14ac:dyDescent="0.25">
      <c r="A41" s="10">
        <v>38</v>
      </c>
      <c r="B41" s="10" t="s">
        <v>1</v>
      </c>
      <c r="C41" s="10" t="s">
        <v>268</v>
      </c>
      <c r="D41" s="10" t="s">
        <v>43</v>
      </c>
      <c r="E41" s="28">
        <v>42433</v>
      </c>
      <c r="F41" s="10">
        <v>2609</v>
      </c>
      <c r="G41" s="85" t="s">
        <v>91</v>
      </c>
      <c r="H41" s="10" t="s">
        <v>191</v>
      </c>
      <c r="I41" s="10" t="s">
        <v>260</v>
      </c>
      <c r="J41" s="29">
        <v>34750</v>
      </c>
      <c r="K41" s="29">
        <v>600</v>
      </c>
      <c r="L41" s="29">
        <v>1633.25</v>
      </c>
      <c r="M41" s="29">
        <v>0</v>
      </c>
      <c r="N41" s="29">
        <f>Tabla1[[#This Row],[Impuesto por exento bebidas]]+Tabla1[[#This Row],[Impuestos exentos 5%]]</f>
        <v>1633.25</v>
      </c>
      <c r="O41" s="10">
        <v>165</v>
      </c>
      <c r="P41" s="29">
        <v>250</v>
      </c>
      <c r="Q41" s="10">
        <v>104</v>
      </c>
      <c r="R41" s="10">
        <v>1</v>
      </c>
      <c r="S41" s="10" t="s">
        <v>260</v>
      </c>
      <c r="T41" s="10">
        <v>1</v>
      </c>
    </row>
    <row r="42" spans="1:20" ht="38.25" x14ac:dyDescent="0.25">
      <c r="A42" s="10">
        <v>39</v>
      </c>
      <c r="B42" s="10" t="s">
        <v>1</v>
      </c>
      <c r="C42" s="10" t="s">
        <v>268</v>
      </c>
      <c r="D42" s="10" t="s">
        <v>43</v>
      </c>
      <c r="E42" s="28">
        <v>42404</v>
      </c>
      <c r="F42" s="10">
        <v>2468</v>
      </c>
      <c r="G42" s="85" t="s">
        <v>91</v>
      </c>
      <c r="H42" s="10" t="s">
        <v>191</v>
      </c>
      <c r="I42" s="10" t="s">
        <v>264</v>
      </c>
      <c r="J42" s="29">
        <v>48050</v>
      </c>
      <c r="K42" s="29">
        <v>600</v>
      </c>
      <c r="L42" s="29">
        <v>2162.25</v>
      </c>
      <c r="M42" s="29">
        <v>0</v>
      </c>
      <c r="N42" s="29">
        <f>Tabla1[[#This Row],[Impuesto por exento bebidas]]+Tabla1[[#This Row],[Impuestos exentos 5%]]</f>
        <v>2162.25</v>
      </c>
      <c r="O42" s="10">
        <v>404</v>
      </c>
      <c r="P42" s="29">
        <v>250</v>
      </c>
      <c r="Q42" s="10">
        <v>0</v>
      </c>
      <c r="R42" s="10">
        <v>1</v>
      </c>
      <c r="S42" s="10" t="s">
        <v>260</v>
      </c>
      <c r="T42" s="10">
        <v>1</v>
      </c>
    </row>
    <row r="43" spans="1:20" ht="25.5" x14ac:dyDescent="0.25">
      <c r="A43" s="10">
        <v>40</v>
      </c>
      <c r="B43" s="10" t="s">
        <v>1</v>
      </c>
      <c r="C43" s="10" t="s">
        <v>268</v>
      </c>
      <c r="D43" s="10" t="s">
        <v>43</v>
      </c>
      <c r="E43" s="28">
        <v>42434</v>
      </c>
      <c r="F43" s="10">
        <v>2615</v>
      </c>
      <c r="G43" s="85" t="s">
        <v>91</v>
      </c>
      <c r="H43" s="10" t="s">
        <v>191</v>
      </c>
      <c r="I43" s="10" t="s">
        <v>260</v>
      </c>
      <c r="J43" s="29">
        <v>58250</v>
      </c>
      <c r="K43" s="29">
        <v>600</v>
      </c>
      <c r="L43" s="29">
        <v>2737.75</v>
      </c>
      <c r="M43" s="29">
        <v>0</v>
      </c>
      <c r="N43" s="29">
        <f>Tabla1[[#This Row],[Impuesto por exento bebidas]]+Tabla1[[#This Row],[Impuestos exentos 5%]]</f>
        <v>2737.75</v>
      </c>
      <c r="O43" s="10">
        <v>245</v>
      </c>
      <c r="P43" s="29">
        <v>250</v>
      </c>
      <c r="Q43" s="10">
        <v>123</v>
      </c>
      <c r="R43" s="10">
        <v>1</v>
      </c>
      <c r="S43" s="10" t="s">
        <v>260</v>
      </c>
      <c r="T43" s="10">
        <v>1</v>
      </c>
    </row>
    <row r="44" spans="1:20" ht="25.5" x14ac:dyDescent="0.25">
      <c r="A44" s="10">
        <v>41</v>
      </c>
      <c r="B44" s="10" t="s">
        <v>1</v>
      </c>
      <c r="C44" s="10" t="s">
        <v>268</v>
      </c>
      <c r="D44" s="10" t="s">
        <v>43</v>
      </c>
      <c r="E44" s="28">
        <v>42434</v>
      </c>
      <c r="F44" s="10">
        <v>2616</v>
      </c>
      <c r="G44" s="85" t="s">
        <v>91</v>
      </c>
      <c r="H44" s="10" t="s">
        <v>191</v>
      </c>
      <c r="I44" s="10" t="s">
        <v>260</v>
      </c>
      <c r="J44" s="29">
        <v>60650</v>
      </c>
      <c r="K44" s="29">
        <v>600</v>
      </c>
      <c r="L44" s="29">
        <v>2850.55</v>
      </c>
      <c r="M44" s="29">
        <v>0</v>
      </c>
      <c r="N44" s="29">
        <f>Tabla1[[#This Row],[Impuesto por exento bebidas]]+Tabla1[[#This Row],[Impuestos exentos 5%]]</f>
        <v>2850.55</v>
      </c>
      <c r="O44" s="10">
        <v>257</v>
      </c>
      <c r="P44" s="29">
        <v>250</v>
      </c>
      <c r="Q44" s="10">
        <v>115</v>
      </c>
      <c r="R44" s="10">
        <v>1</v>
      </c>
      <c r="S44" s="10" t="s">
        <v>260</v>
      </c>
      <c r="T44" s="10">
        <v>1</v>
      </c>
    </row>
    <row r="45" spans="1:20" ht="25.5" x14ac:dyDescent="0.25">
      <c r="A45" s="10">
        <v>42</v>
      </c>
      <c r="B45" s="10" t="s">
        <v>1</v>
      </c>
      <c r="C45" s="10" t="s">
        <v>268</v>
      </c>
      <c r="D45" s="10" t="s">
        <v>43</v>
      </c>
      <c r="E45" s="28">
        <v>42435</v>
      </c>
      <c r="F45" s="10">
        <v>2628</v>
      </c>
      <c r="G45" s="85" t="s">
        <v>91</v>
      </c>
      <c r="H45" s="10" t="s">
        <v>191</v>
      </c>
      <c r="I45" s="10" t="s">
        <v>260</v>
      </c>
      <c r="J45" s="29">
        <v>95900</v>
      </c>
      <c r="K45" s="29">
        <v>600</v>
      </c>
      <c r="L45" s="29">
        <v>4507.3</v>
      </c>
      <c r="M45" s="29">
        <v>0</v>
      </c>
      <c r="N45" s="29">
        <f>Tabla1[[#This Row],[Impuesto por exento bebidas]]+Tabla1[[#This Row],[Impuestos exentos 5%]]</f>
        <v>4507.3</v>
      </c>
      <c r="O45" s="10">
        <v>405</v>
      </c>
      <c r="P45" s="29">
        <v>250</v>
      </c>
      <c r="Q45" s="10">
        <v>28</v>
      </c>
      <c r="R45" s="10">
        <v>1</v>
      </c>
      <c r="S45" s="10" t="s">
        <v>260</v>
      </c>
      <c r="T45" s="10">
        <v>1</v>
      </c>
    </row>
    <row r="46" spans="1:20" ht="25.5" x14ac:dyDescent="0.25">
      <c r="A46" s="10">
        <v>43</v>
      </c>
      <c r="B46" s="10" t="s">
        <v>1</v>
      </c>
      <c r="C46" s="10" t="s">
        <v>268</v>
      </c>
      <c r="D46" s="10" t="s">
        <v>43</v>
      </c>
      <c r="E46" s="28">
        <v>42435</v>
      </c>
      <c r="F46" s="10">
        <v>2632</v>
      </c>
      <c r="G46" s="85" t="s">
        <v>91</v>
      </c>
      <c r="H46" s="10" t="s">
        <v>191</v>
      </c>
      <c r="I46" s="10" t="s">
        <v>260</v>
      </c>
      <c r="J46" s="29">
        <v>95600</v>
      </c>
      <c r="K46" s="29">
        <v>600</v>
      </c>
      <c r="L46" s="29">
        <v>4493.2</v>
      </c>
      <c r="M46" s="29">
        <v>0</v>
      </c>
      <c r="N46" s="29">
        <f>Tabla1[[#This Row],[Impuesto por exento bebidas]]+Tabla1[[#This Row],[Impuestos exentos 5%]]</f>
        <v>4493.2</v>
      </c>
      <c r="O46" s="10">
        <v>399</v>
      </c>
      <c r="P46" s="29">
        <v>250</v>
      </c>
      <c r="Q46" s="10">
        <v>82</v>
      </c>
      <c r="R46" s="10">
        <v>1</v>
      </c>
      <c r="S46" s="10" t="s">
        <v>260</v>
      </c>
      <c r="T46" s="10">
        <v>1</v>
      </c>
    </row>
    <row r="47" spans="1:20" ht="51" x14ac:dyDescent="0.25">
      <c r="A47" s="10">
        <v>44</v>
      </c>
      <c r="B47" s="10" t="s">
        <v>5</v>
      </c>
      <c r="C47" s="10" t="s">
        <v>269</v>
      </c>
      <c r="D47" s="10" t="s">
        <v>45</v>
      </c>
      <c r="E47" s="28">
        <v>42385</v>
      </c>
      <c r="F47" s="10">
        <v>2410</v>
      </c>
      <c r="G47" s="85" t="s">
        <v>93</v>
      </c>
      <c r="H47" s="10" t="s">
        <v>191</v>
      </c>
      <c r="I47" s="10" t="s">
        <v>263</v>
      </c>
      <c r="J47" s="29">
        <v>60600</v>
      </c>
      <c r="K47" s="29">
        <v>600</v>
      </c>
      <c r="L47" s="29">
        <v>3030</v>
      </c>
      <c r="M47" s="29">
        <v>4382.5</v>
      </c>
      <c r="N47" s="29">
        <f>Tabla1[[#This Row],[Impuesto por exento bebidas]]+Tabla1[[#This Row],[Impuestos exentos 5%]]</f>
        <v>7412.5</v>
      </c>
      <c r="O47" s="10">
        <v>291</v>
      </c>
      <c r="P47" s="29">
        <v>300</v>
      </c>
      <c r="Q47" s="10">
        <v>195</v>
      </c>
      <c r="R47" s="10">
        <v>1</v>
      </c>
      <c r="S47" s="10" t="s">
        <v>185</v>
      </c>
      <c r="T47" s="10">
        <v>1</v>
      </c>
    </row>
    <row r="48" spans="1:20" ht="51" x14ac:dyDescent="0.25">
      <c r="A48" s="10">
        <v>45</v>
      </c>
      <c r="B48" s="10" t="s">
        <v>6</v>
      </c>
      <c r="C48" s="10" t="s">
        <v>269</v>
      </c>
      <c r="D48" s="10" t="s">
        <v>46</v>
      </c>
      <c r="E48" s="28">
        <v>42398</v>
      </c>
      <c r="F48" s="10">
        <v>2446</v>
      </c>
      <c r="G48" s="85" t="s">
        <v>95</v>
      </c>
      <c r="H48" s="10" t="s">
        <v>265</v>
      </c>
      <c r="I48" s="10" t="s">
        <v>263</v>
      </c>
      <c r="J48" s="29">
        <v>168680</v>
      </c>
      <c r="K48" s="29">
        <v>600</v>
      </c>
      <c r="L48" s="29">
        <v>7421.92</v>
      </c>
      <c r="M48" s="29">
        <v>4382.5</v>
      </c>
      <c r="N48" s="29">
        <f>Tabla1[[#This Row],[Impuesto por exento bebidas]]+Tabla1[[#This Row],[Impuestos exentos 5%]]</f>
        <v>11804.42</v>
      </c>
      <c r="O48" s="10">
        <v>1389</v>
      </c>
      <c r="P48" s="29">
        <v>400</v>
      </c>
      <c r="Q48" s="10">
        <v>1514</v>
      </c>
      <c r="R48" s="10">
        <v>1</v>
      </c>
      <c r="S48" s="10" t="s">
        <v>185</v>
      </c>
      <c r="T48" s="10">
        <v>1</v>
      </c>
    </row>
    <row r="49" spans="1:20" ht="25.5" x14ac:dyDescent="0.25">
      <c r="A49" s="10">
        <v>46</v>
      </c>
      <c r="B49" s="10" t="s">
        <v>7</v>
      </c>
      <c r="C49" s="10" t="s">
        <v>269</v>
      </c>
      <c r="D49" s="10" t="s">
        <v>47</v>
      </c>
      <c r="E49" s="28">
        <v>42399</v>
      </c>
      <c r="F49" s="10">
        <v>2457</v>
      </c>
      <c r="G49" s="85" t="s">
        <v>97</v>
      </c>
      <c r="H49" s="10" t="s">
        <v>191</v>
      </c>
      <c r="I49" s="10" t="s">
        <v>262</v>
      </c>
      <c r="J49" s="29">
        <v>114430</v>
      </c>
      <c r="K49" s="29">
        <v>600</v>
      </c>
      <c r="L49" s="29">
        <v>5035</v>
      </c>
      <c r="M49" s="29">
        <v>0</v>
      </c>
      <c r="N49" s="29">
        <f>Tabla1[[#This Row],[Impuesto por exento bebidas]]+Tabla1[[#This Row],[Impuestos exentos 5%]]</f>
        <v>5035</v>
      </c>
      <c r="O49" s="10" t="s">
        <v>197</v>
      </c>
      <c r="P49" s="29">
        <v>400</v>
      </c>
      <c r="Q49" s="10" t="s">
        <v>197</v>
      </c>
      <c r="R49" s="10">
        <v>1</v>
      </c>
      <c r="S49" s="10" t="s">
        <v>185</v>
      </c>
      <c r="T49" s="10">
        <v>1</v>
      </c>
    </row>
    <row r="50" spans="1:20" ht="25.5" x14ac:dyDescent="0.25">
      <c r="A50" s="10">
        <v>47</v>
      </c>
      <c r="B50" s="10" t="s">
        <v>7</v>
      </c>
      <c r="C50" s="10" t="s">
        <v>269</v>
      </c>
      <c r="D50" s="10" t="s">
        <v>47</v>
      </c>
      <c r="E50" s="28">
        <v>42399</v>
      </c>
      <c r="F50" s="10">
        <v>2458</v>
      </c>
      <c r="G50" s="85" t="s">
        <v>97</v>
      </c>
      <c r="H50" s="10" t="s">
        <v>191</v>
      </c>
      <c r="I50" s="10" t="s">
        <v>262</v>
      </c>
      <c r="J50" s="29">
        <v>69960</v>
      </c>
      <c r="K50" s="29">
        <v>600</v>
      </c>
      <c r="L50" s="29">
        <v>3078.24</v>
      </c>
      <c r="M50" s="29">
        <v>4382.5</v>
      </c>
      <c r="N50" s="29">
        <f>Tabla1[[#This Row],[Impuesto por exento bebidas]]+Tabla1[[#This Row],[Impuestos exentos 5%]]</f>
        <v>7460.74</v>
      </c>
      <c r="O50" s="10">
        <v>278</v>
      </c>
      <c r="P50" s="29">
        <v>400</v>
      </c>
      <c r="Q50" s="10">
        <v>58</v>
      </c>
      <c r="R50" s="10">
        <v>1</v>
      </c>
      <c r="S50" s="10" t="s">
        <v>185</v>
      </c>
      <c r="T50" s="10">
        <v>1</v>
      </c>
    </row>
    <row r="51" spans="1:20" ht="25.5" x14ac:dyDescent="0.25">
      <c r="A51" s="10">
        <v>48</v>
      </c>
      <c r="B51" s="10" t="s">
        <v>8</v>
      </c>
      <c r="C51" s="10" t="s">
        <v>269</v>
      </c>
      <c r="D51" s="10" t="s">
        <v>48</v>
      </c>
      <c r="E51" s="28">
        <v>42403</v>
      </c>
      <c r="F51" s="10">
        <v>2494</v>
      </c>
      <c r="G51" s="85" t="s">
        <v>95</v>
      </c>
      <c r="H51" s="10" t="s">
        <v>261</v>
      </c>
      <c r="I51" s="10" t="s">
        <v>261</v>
      </c>
      <c r="J51" s="29">
        <v>50400</v>
      </c>
      <c r="K51" s="29">
        <v>1200</v>
      </c>
      <c r="L51" s="29">
        <v>2268</v>
      </c>
      <c r="M51" s="29">
        <v>4382.5</v>
      </c>
      <c r="N51" s="29">
        <f>Tabla1[[#This Row],[Impuesto por exento bebidas]]+Tabla1[[#This Row],[Impuestos exentos 5%]]</f>
        <v>6650.5</v>
      </c>
      <c r="O51" s="10">
        <v>317</v>
      </c>
      <c r="P51" s="29">
        <v>500</v>
      </c>
      <c r="Q51" s="10" t="s">
        <v>99</v>
      </c>
      <c r="R51" s="10">
        <v>1</v>
      </c>
      <c r="S51" s="10" t="s">
        <v>185</v>
      </c>
      <c r="T51" s="10">
        <v>1</v>
      </c>
    </row>
    <row r="52" spans="1:20" ht="25.5" x14ac:dyDescent="0.25">
      <c r="A52" s="10">
        <v>49</v>
      </c>
      <c r="B52" s="10" t="s">
        <v>9</v>
      </c>
      <c r="C52" s="10" t="s">
        <v>269</v>
      </c>
      <c r="D52" s="10" t="s">
        <v>100</v>
      </c>
      <c r="E52" s="28">
        <v>42404</v>
      </c>
      <c r="F52" s="10">
        <v>2469</v>
      </c>
      <c r="G52" s="85" t="s">
        <v>97</v>
      </c>
      <c r="H52" s="10" t="s">
        <v>191</v>
      </c>
      <c r="I52" s="10" t="s">
        <v>262</v>
      </c>
      <c r="J52" s="29">
        <v>128550</v>
      </c>
      <c r="K52" s="29">
        <v>1200</v>
      </c>
      <c r="L52" s="29">
        <v>5784.75</v>
      </c>
      <c r="M52" s="29">
        <v>4382.5</v>
      </c>
      <c r="N52" s="29">
        <f>Tabla1[[#This Row],[Impuesto por exento bebidas]]+Tabla1[[#This Row],[Impuestos exentos 5%]]</f>
        <v>10167.25</v>
      </c>
      <c r="O52" s="10">
        <v>499</v>
      </c>
      <c r="P52" s="29">
        <v>470</v>
      </c>
      <c r="Q52" s="10" t="s">
        <v>101</v>
      </c>
      <c r="R52" s="10">
        <v>1</v>
      </c>
      <c r="S52" s="10" t="s">
        <v>185</v>
      </c>
      <c r="T52" s="10">
        <v>1</v>
      </c>
    </row>
    <row r="53" spans="1:20" ht="25.5" x14ac:dyDescent="0.25">
      <c r="A53" s="10">
        <v>50</v>
      </c>
      <c r="B53" s="30" t="s">
        <v>31</v>
      </c>
      <c r="C53" s="10" t="s">
        <v>269</v>
      </c>
      <c r="D53" s="10" t="s">
        <v>50</v>
      </c>
      <c r="E53" s="28">
        <v>42412</v>
      </c>
      <c r="F53" s="10">
        <v>2509</v>
      </c>
      <c r="G53" s="85" t="s">
        <v>97</v>
      </c>
      <c r="H53" s="10" t="s">
        <v>191</v>
      </c>
      <c r="I53" s="10" t="s">
        <v>262</v>
      </c>
      <c r="J53" s="29">
        <v>577300</v>
      </c>
      <c r="K53" s="29">
        <v>1800</v>
      </c>
      <c r="L53" s="29">
        <v>25401.200000000001</v>
      </c>
      <c r="M53" s="29">
        <v>4382.5</v>
      </c>
      <c r="N53" s="29">
        <f>Tabla1[[#This Row],[Impuesto por exento bebidas]]+Tabla1[[#This Row],[Impuestos exentos 5%]]</f>
        <v>29783.7</v>
      </c>
      <c r="O53" s="10">
        <v>1066</v>
      </c>
      <c r="P53" s="29">
        <v>2500</v>
      </c>
      <c r="Q53" s="10" t="s">
        <v>102</v>
      </c>
      <c r="R53" s="10">
        <v>1</v>
      </c>
      <c r="S53" s="10" t="s">
        <v>185</v>
      </c>
      <c r="T53" s="10">
        <v>1</v>
      </c>
    </row>
    <row r="54" spans="1:20" ht="51" x14ac:dyDescent="0.25">
      <c r="A54" s="10">
        <v>51</v>
      </c>
      <c r="B54" s="10" t="s">
        <v>10</v>
      </c>
      <c r="C54" s="10" t="s">
        <v>269</v>
      </c>
      <c r="D54" s="10" t="s">
        <v>51</v>
      </c>
      <c r="E54" s="28">
        <v>42413</v>
      </c>
      <c r="F54" s="10">
        <v>2522</v>
      </c>
      <c r="G54" s="85" t="s">
        <v>95</v>
      </c>
      <c r="H54" s="10" t="s">
        <v>265</v>
      </c>
      <c r="I54" s="10" t="s">
        <v>263</v>
      </c>
      <c r="J54" s="29">
        <v>127800</v>
      </c>
      <c r="K54" s="54" t="s">
        <v>196</v>
      </c>
      <c r="L54" s="11">
        <v>5751</v>
      </c>
      <c r="M54" s="29">
        <v>4382.5</v>
      </c>
      <c r="N54" s="29">
        <f>Tabla1[[#This Row],[Impuesto por exento bebidas]]+Tabla1[[#This Row],[Impuestos exentos 5%]]</f>
        <v>10133.5</v>
      </c>
      <c r="O54" s="2">
        <v>514</v>
      </c>
      <c r="P54" s="11">
        <v>700</v>
      </c>
      <c r="Q54" s="2">
        <v>424</v>
      </c>
      <c r="R54" s="10" t="s">
        <v>44</v>
      </c>
      <c r="S54" s="10" t="s">
        <v>44</v>
      </c>
      <c r="T54" s="10" t="s">
        <v>44</v>
      </c>
    </row>
    <row r="55" spans="1:20" ht="25.5" x14ac:dyDescent="0.25">
      <c r="A55" s="10">
        <v>52</v>
      </c>
      <c r="B55" s="10" t="s">
        <v>11</v>
      </c>
      <c r="C55" s="10" t="s">
        <v>269</v>
      </c>
      <c r="D55" s="10" t="s">
        <v>103</v>
      </c>
      <c r="E55" s="28">
        <v>42413</v>
      </c>
      <c r="F55" s="10">
        <v>2523</v>
      </c>
      <c r="G55" s="85" t="s">
        <v>104</v>
      </c>
      <c r="H55" s="10" t="s">
        <v>192</v>
      </c>
      <c r="I55" s="10" t="s">
        <v>262</v>
      </c>
      <c r="J55" s="29">
        <v>354500</v>
      </c>
      <c r="K55" s="29">
        <v>600</v>
      </c>
      <c r="L55" s="29">
        <v>15752.5</v>
      </c>
      <c r="M55" s="29">
        <v>4382.5</v>
      </c>
      <c r="N55" s="29">
        <f>Tabla1[[#This Row],[Impuesto por exento bebidas]]+Tabla1[[#This Row],[Impuestos exentos 5%]]</f>
        <v>20135</v>
      </c>
      <c r="O55" s="10">
        <v>710</v>
      </c>
      <c r="P55" s="29">
        <v>650</v>
      </c>
      <c r="Q55" s="10">
        <v>0</v>
      </c>
      <c r="R55" s="10">
        <v>1</v>
      </c>
      <c r="S55" s="10" t="s">
        <v>185</v>
      </c>
      <c r="T55" s="10">
        <v>1</v>
      </c>
    </row>
    <row r="56" spans="1:20" ht="25.5" x14ac:dyDescent="0.25">
      <c r="A56" s="10">
        <v>53</v>
      </c>
      <c r="B56" s="10" t="s">
        <v>12</v>
      </c>
      <c r="C56" s="10" t="s">
        <v>269</v>
      </c>
      <c r="D56" s="10" t="s">
        <v>53</v>
      </c>
      <c r="E56" s="28">
        <v>42413</v>
      </c>
      <c r="F56" s="10">
        <v>2524</v>
      </c>
      <c r="G56" s="85" t="s">
        <v>93</v>
      </c>
      <c r="H56" s="10" t="s">
        <v>262</v>
      </c>
      <c r="I56" s="10" t="s">
        <v>262</v>
      </c>
      <c r="J56" s="29">
        <v>59750</v>
      </c>
      <c r="K56" s="29">
        <v>600</v>
      </c>
      <c r="L56" s="29">
        <v>2688.75</v>
      </c>
      <c r="M56" s="29">
        <v>4382.5</v>
      </c>
      <c r="N56" s="29">
        <f>Tabla1[[#This Row],[Impuesto por exento bebidas]]+Tabla1[[#This Row],[Impuestos exentos 5%]]</f>
        <v>7071.25</v>
      </c>
      <c r="O56" s="10">
        <v>218</v>
      </c>
      <c r="P56" s="29">
        <v>300</v>
      </c>
      <c r="Q56" s="10" t="s">
        <v>105</v>
      </c>
      <c r="R56" s="10">
        <v>1</v>
      </c>
      <c r="S56" s="10" t="s">
        <v>185</v>
      </c>
      <c r="T56" s="10">
        <v>1</v>
      </c>
    </row>
    <row r="57" spans="1:20" ht="25.5" x14ac:dyDescent="0.25">
      <c r="A57" s="10">
        <v>54</v>
      </c>
      <c r="B57" s="30" t="s">
        <v>32</v>
      </c>
      <c r="C57" s="10" t="s">
        <v>269</v>
      </c>
      <c r="D57" s="10" t="s">
        <v>54</v>
      </c>
      <c r="E57" s="28">
        <v>42413</v>
      </c>
      <c r="F57" s="10">
        <v>2521</v>
      </c>
      <c r="G57" s="85" t="s">
        <v>97</v>
      </c>
      <c r="H57" s="10" t="s">
        <v>191</v>
      </c>
      <c r="I57" s="10" t="s">
        <v>262</v>
      </c>
      <c r="J57" s="29">
        <v>569750</v>
      </c>
      <c r="K57" s="29">
        <v>1800</v>
      </c>
      <c r="L57" s="29">
        <v>25638.75</v>
      </c>
      <c r="M57" s="29">
        <v>4382.5</v>
      </c>
      <c r="N57" s="29">
        <f>Tabla1[[#This Row],[Impuesto por exento bebidas]]+Tabla1[[#This Row],[Impuestos exentos 5%]]</f>
        <v>30021.25</v>
      </c>
      <c r="O57" s="10" t="s">
        <v>106</v>
      </c>
      <c r="P57" s="29">
        <v>1800</v>
      </c>
      <c r="Q57" s="10" t="s">
        <v>107</v>
      </c>
      <c r="R57" s="10">
        <v>1</v>
      </c>
      <c r="S57" s="10" t="s">
        <v>185</v>
      </c>
      <c r="T57" s="10">
        <v>1</v>
      </c>
    </row>
    <row r="58" spans="1:20" ht="51" x14ac:dyDescent="0.25">
      <c r="A58" s="10">
        <v>55</v>
      </c>
      <c r="B58" s="10" t="s">
        <v>16</v>
      </c>
      <c r="C58" s="10" t="s">
        <v>269</v>
      </c>
      <c r="D58" s="10" t="s">
        <v>55</v>
      </c>
      <c r="E58" s="28">
        <v>42483</v>
      </c>
      <c r="F58" s="10">
        <v>2794</v>
      </c>
      <c r="G58" s="85" t="s">
        <v>108</v>
      </c>
      <c r="H58" s="10" t="s">
        <v>265</v>
      </c>
      <c r="I58" s="10" t="s">
        <v>263</v>
      </c>
      <c r="J58" s="29">
        <v>502577</v>
      </c>
      <c r="K58" s="29">
        <v>5400</v>
      </c>
      <c r="L58" s="29">
        <v>25128.65</v>
      </c>
      <c r="M58" s="29">
        <v>4382.5</v>
      </c>
      <c r="N58" s="29">
        <f>Tabla1[[#This Row],[Impuesto por exento bebidas]]+Tabla1[[#This Row],[Impuestos exentos 5%]]</f>
        <v>29511.15</v>
      </c>
      <c r="O58" s="10">
        <v>1368</v>
      </c>
      <c r="P58" s="29">
        <v>1481</v>
      </c>
      <c r="Q58" s="10">
        <v>496</v>
      </c>
      <c r="R58" s="10">
        <v>1</v>
      </c>
      <c r="S58" s="10" t="s">
        <v>185</v>
      </c>
      <c r="T58" s="10">
        <v>1</v>
      </c>
    </row>
    <row r="59" spans="1:20" ht="38.25" x14ac:dyDescent="0.25">
      <c r="A59" s="10">
        <v>56</v>
      </c>
      <c r="B59" s="10" t="s">
        <v>21</v>
      </c>
      <c r="C59" s="10" t="s">
        <v>269</v>
      </c>
      <c r="D59" s="10" t="s">
        <v>56</v>
      </c>
      <c r="E59" s="28">
        <v>42447</v>
      </c>
      <c r="F59" s="10">
        <v>2673</v>
      </c>
      <c r="G59" s="85" t="s">
        <v>104</v>
      </c>
      <c r="H59" s="10" t="s">
        <v>265</v>
      </c>
      <c r="I59" s="10" t="s">
        <v>261</v>
      </c>
      <c r="J59" s="29">
        <v>46350</v>
      </c>
      <c r="K59" s="29">
        <v>600</v>
      </c>
      <c r="L59" s="29">
        <v>2197.25</v>
      </c>
      <c r="M59" s="29">
        <v>4382.5</v>
      </c>
      <c r="N59" s="29">
        <f>Tabla1[[#This Row],[Impuesto por exento bebidas]]+Tabla1[[#This Row],[Impuestos exentos 5%]]</f>
        <v>6579.75</v>
      </c>
      <c r="O59" s="10">
        <v>190</v>
      </c>
      <c r="P59" s="29">
        <v>300</v>
      </c>
      <c r="Q59" s="10" t="s">
        <v>122</v>
      </c>
      <c r="R59" s="10">
        <v>1</v>
      </c>
      <c r="S59" s="10" t="s">
        <v>185</v>
      </c>
      <c r="T59" s="10">
        <v>1</v>
      </c>
    </row>
    <row r="60" spans="1:20" ht="25.5" x14ac:dyDescent="0.25">
      <c r="A60" s="10">
        <v>57</v>
      </c>
      <c r="B60" s="10" t="s">
        <v>15</v>
      </c>
      <c r="C60" s="10" t="s">
        <v>269</v>
      </c>
      <c r="D60" s="10" t="s">
        <v>46</v>
      </c>
      <c r="E60" s="28">
        <v>42426</v>
      </c>
      <c r="F60" s="10">
        <v>2599</v>
      </c>
      <c r="G60" s="85" t="s">
        <v>95</v>
      </c>
      <c r="H60" s="10" t="s">
        <v>262</v>
      </c>
      <c r="I60" s="10" t="s">
        <v>262</v>
      </c>
      <c r="J60" s="29">
        <v>75770</v>
      </c>
      <c r="K60" s="29">
        <v>1200</v>
      </c>
      <c r="L60" s="29">
        <v>3409.65</v>
      </c>
      <c r="M60" s="29">
        <v>4382.5</v>
      </c>
      <c r="N60" s="29">
        <f>Tabla1[[#This Row],[Impuesto por exento bebidas]]+Tabla1[[#This Row],[Impuestos exentos 5%]]</f>
        <v>7792.15</v>
      </c>
      <c r="O60" s="10">
        <v>657</v>
      </c>
      <c r="P60" s="29">
        <v>400</v>
      </c>
      <c r="Q60" s="10">
        <v>371</v>
      </c>
      <c r="R60" s="10">
        <v>1</v>
      </c>
      <c r="S60" s="10" t="s">
        <v>185</v>
      </c>
      <c r="T60" s="10">
        <v>1</v>
      </c>
    </row>
    <row r="61" spans="1:20" ht="25.5" x14ac:dyDescent="0.25">
      <c r="A61" s="10">
        <v>58</v>
      </c>
      <c r="B61" s="10" t="s">
        <v>13</v>
      </c>
      <c r="C61" s="10" t="s">
        <v>269</v>
      </c>
      <c r="D61" s="10" t="s">
        <v>109</v>
      </c>
      <c r="E61" s="28">
        <v>42426</v>
      </c>
      <c r="F61" s="10">
        <v>2589</v>
      </c>
      <c r="G61" s="85" t="s">
        <v>93</v>
      </c>
      <c r="H61" s="10" t="s">
        <v>191</v>
      </c>
      <c r="I61" s="10" t="s">
        <v>261</v>
      </c>
      <c r="J61" s="29">
        <v>103650</v>
      </c>
      <c r="K61" s="29">
        <v>600</v>
      </c>
      <c r="L61" s="29">
        <v>4664.25</v>
      </c>
      <c r="M61" s="29">
        <v>4382.5</v>
      </c>
      <c r="N61" s="29">
        <f>Tabla1[[#This Row],[Impuesto por exento bebidas]]+Tabla1[[#This Row],[Impuestos exentos 5%]]</f>
        <v>9046.75</v>
      </c>
      <c r="O61" s="10">
        <v>235</v>
      </c>
      <c r="P61" s="29">
        <v>650</v>
      </c>
      <c r="Q61" s="10">
        <v>0</v>
      </c>
      <c r="R61" s="10">
        <v>1</v>
      </c>
      <c r="S61" s="10" t="s">
        <v>185</v>
      </c>
      <c r="T61" s="10">
        <v>1</v>
      </c>
    </row>
    <row r="62" spans="1:20" ht="25.5" x14ac:dyDescent="0.25">
      <c r="A62" s="10">
        <v>59</v>
      </c>
      <c r="B62" s="10" t="s">
        <v>14</v>
      </c>
      <c r="C62" s="10" t="s">
        <v>269</v>
      </c>
      <c r="D62" s="10" t="s">
        <v>59</v>
      </c>
      <c r="E62" s="28">
        <v>42426</v>
      </c>
      <c r="F62" s="10">
        <v>2593</v>
      </c>
      <c r="G62" s="85" t="s">
        <v>93</v>
      </c>
      <c r="H62" s="10" t="s">
        <v>191</v>
      </c>
      <c r="I62" s="10" t="s">
        <v>261</v>
      </c>
      <c r="J62" s="29">
        <v>88950</v>
      </c>
      <c r="K62" s="29">
        <v>600</v>
      </c>
      <c r="L62" s="29">
        <v>4002.75</v>
      </c>
      <c r="M62" s="29">
        <v>4382.5</v>
      </c>
      <c r="N62" s="29">
        <f>Tabla1[[#This Row],[Impuesto por exento bebidas]]+Tabla1[[#This Row],[Impuestos exentos 5%]]</f>
        <v>8385.25</v>
      </c>
      <c r="O62" s="10">
        <v>383</v>
      </c>
      <c r="P62" s="29">
        <v>300</v>
      </c>
      <c r="Q62" s="10">
        <v>0</v>
      </c>
      <c r="R62" s="10">
        <v>1</v>
      </c>
      <c r="S62" s="10" t="s">
        <v>185</v>
      </c>
      <c r="T62" s="10">
        <v>1</v>
      </c>
    </row>
    <row r="63" spans="1:20" ht="25.5" x14ac:dyDescent="0.25">
      <c r="A63" s="10">
        <v>60</v>
      </c>
      <c r="B63" s="10" t="s">
        <v>17</v>
      </c>
      <c r="C63" s="10" t="s">
        <v>269</v>
      </c>
      <c r="D63" s="10" t="s">
        <v>60</v>
      </c>
      <c r="E63" s="28">
        <v>42434</v>
      </c>
      <c r="F63" s="10">
        <v>2626</v>
      </c>
      <c r="G63" s="85" t="s">
        <v>97</v>
      </c>
      <c r="H63" s="10" t="s">
        <v>191</v>
      </c>
      <c r="I63" s="10" t="s">
        <v>262</v>
      </c>
      <c r="J63" s="29">
        <v>80150</v>
      </c>
      <c r="K63" s="29">
        <v>1800</v>
      </c>
      <c r="L63" s="29">
        <v>3763.05</v>
      </c>
      <c r="M63" s="29">
        <v>4382.5</v>
      </c>
      <c r="N63" s="29">
        <f>Tabla1[[#This Row],[Impuesto por exento bebidas]]+Tabla1[[#This Row],[Impuestos exentos 5%]]</f>
        <v>8145.55</v>
      </c>
      <c r="O63" s="10">
        <v>219</v>
      </c>
      <c r="P63" s="29">
        <v>850</v>
      </c>
      <c r="Q63" s="10">
        <v>302</v>
      </c>
      <c r="R63" s="10">
        <v>1</v>
      </c>
      <c r="S63" s="10" t="s">
        <v>185</v>
      </c>
      <c r="T63" s="10">
        <v>1</v>
      </c>
    </row>
    <row r="64" spans="1:20" ht="38.25" x14ac:dyDescent="0.25">
      <c r="A64" s="10">
        <v>61</v>
      </c>
      <c r="B64" s="10" t="s">
        <v>2</v>
      </c>
      <c r="C64" s="10" t="s">
        <v>269</v>
      </c>
      <c r="D64" s="10" t="s">
        <v>63</v>
      </c>
      <c r="E64" s="28">
        <v>42433</v>
      </c>
      <c r="F64" s="10">
        <v>2614</v>
      </c>
      <c r="G64" s="85" t="s">
        <v>95</v>
      </c>
      <c r="H64" s="10" t="s">
        <v>266</v>
      </c>
      <c r="I64" s="10" t="s">
        <v>264</v>
      </c>
      <c r="J64" s="29">
        <v>30900</v>
      </c>
      <c r="K64" s="29" t="s">
        <v>196</v>
      </c>
      <c r="L64" s="11">
        <v>1452.5</v>
      </c>
      <c r="M64" s="11">
        <v>0</v>
      </c>
      <c r="N64" s="29">
        <f>Tabla1[[#This Row],[Impuesto por exento bebidas]]+Tabla1[[#This Row],[Impuestos exentos 5%]]</f>
        <v>1452.5</v>
      </c>
      <c r="O64" s="2">
        <v>72</v>
      </c>
      <c r="P64" s="11">
        <v>1000</v>
      </c>
      <c r="Q64" s="2">
        <v>130</v>
      </c>
      <c r="R64" s="10" t="s">
        <v>44</v>
      </c>
      <c r="S64" s="10" t="s">
        <v>44</v>
      </c>
      <c r="T64" s="10" t="s">
        <v>44</v>
      </c>
    </row>
    <row r="65" spans="1:20" ht="25.5" x14ac:dyDescent="0.25">
      <c r="A65" s="10">
        <v>62</v>
      </c>
      <c r="B65" s="10" t="s">
        <v>3</v>
      </c>
      <c r="C65" s="10" t="s">
        <v>269</v>
      </c>
      <c r="D65" s="10" t="s">
        <v>64</v>
      </c>
      <c r="E65" s="28">
        <v>42438</v>
      </c>
      <c r="F65" s="10">
        <v>2633</v>
      </c>
      <c r="G65" s="85" t="s">
        <v>112</v>
      </c>
      <c r="H65" s="10" t="s">
        <v>191</v>
      </c>
      <c r="I65" s="10" t="s">
        <v>260</v>
      </c>
      <c r="J65" s="29">
        <v>94500</v>
      </c>
      <c r="K65" s="29">
        <v>600</v>
      </c>
      <c r="L65" s="29">
        <v>4441.5</v>
      </c>
      <c r="M65" s="29">
        <v>0</v>
      </c>
      <c r="N65" s="29">
        <f>Tabla1[[#This Row],[Impuesto por exento bebidas]]+Tabla1[[#This Row],[Impuestos exentos 5%]]</f>
        <v>4441.5</v>
      </c>
      <c r="O65" s="10">
        <v>197</v>
      </c>
      <c r="P65" s="29">
        <v>800</v>
      </c>
      <c r="Q65" s="10">
        <v>300</v>
      </c>
      <c r="R65" s="10">
        <v>1</v>
      </c>
      <c r="S65" s="10" t="s">
        <v>185</v>
      </c>
      <c r="T65" s="10">
        <v>1</v>
      </c>
    </row>
    <row r="66" spans="1:20" ht="25.5" x14ac:dyDescent="0.25">
      <c r="A66" s="10">
        <v>63</v>
      </c>
      <c r="B66" s="10" t="s">
        <v>3</v>
      </c>
      <c r="C66" s="10" t="s">
        <v>269</v>
      </c>
      <c r="D66" s="10" t="s">
        <v>64</v>
      </c>
      <c r="E66" s="28">
        <v>42438</v>
      </c>
      <c r="F66" s="10">
        <v>2634</v>
      </c>
      <c r="G66" s="85" t="s">
        <v>112</v>
      </c>
      <c r="H66" s="10" t="s">
        <v>191</v>
      </c>
      <c r="I66" s="10" t="s">
        <v>260</v>
      </c>
      <c r="J66" s="29">
        <v>90250</v>
      </c>
      <c r="K66" s="29">
        <v>600</v>
      </c>
      <c r="L66" s="29">
        <v>4241.75</v>
      </c>
      <c r="M66" s="29">
        <v>0</v>
      </c>
      <c r="N66" s="29">
        <f>Tabla1[[#This Row],[Impuesto por exento bebidas]]+Tabla1[[#This Row],[Impuestos exentos 5%]]</f>
        <v>4241.75</v>
      </c>
      <c r="O66" s="10">
        <v>188</v>
      </c>
      <c r="P66" s="29">
        <v>800</v>
      </c>
      <c r="Q66" s="10">
        <v>284</v>
      </c>
      <c r="R66" s="10">
        <v>1</v>
      </c>
      <c r="S66" s="10" t="s">
        <v>185</v>
      </c>
      <c r="T66" s="10">
        <v>1</v>
      </c>
    </row>
    <row r="67" spans="1:20" ht="25.5" x14ac:dyDescent="0.25">
      <c r="A67" s="10">
        <v>64</v>
      </c>
      <c r="B67" s="10" t="s">
        <v>3</v>
      </c>
      <c r="C67" s="10" t="s">
        <v>269</v>
      </c>
      <c r="D67" s="10" t="s">
        <v>64</v>
      </c>
      <c r="E67" s="28">
        <v>42439</v>
      </c>
      <c r="F67" s="10">
        <v>2641</v>
      </c>
      <c r="G67" s="85" t="s">
        <v>112</v>
      </c>
      <c r="H67" s="10" t="s">
        <v>191</v>
      </c>
      <c r="I67" s="10" t="s">
        <v>260</v>
      </c>
      <c r="J67" s="29">
        <v>165050</v>
      </c>
      <c r="K67" s="29">
        <v>600</v>
      </c>
      <c r="L67" s="29">
        <v>7757.35</v>
      </c>
      <c r="M67" s="29">
        <v>0</v>
      </c>
      <c r="N67" s="29">
        <f>Tabla1[[#This Row],[Impuesto por exento bebidas]]+Tabla1[[#This Row],[Impuestos exentos 5%]]</f>
        <v>7757.35</v>
      </c>
      <c r="O67" s="10">
        <v>310</v>
      </c>
      <c r="P67" s="29">
        <v>800</v>
      </c>
      <c r="Q67" s="10">
        <v>294</v>
      </c>
      <c r="R67" s="10">
        <v>1</v>
      </c>
      <c r="S67" s="10" t="s">
        <v>185</v>
      </c>
      <c r="T67" s="10">
        <v>1</v>
      </c>
    </row>
    <row r="68" spans="1:20" ht="25.5" x14ac:dyDescent="0.25">
      <c r="A68" s="10">
        <v>65</v>
      </c>
      <c r="B68" s="10" t="s">
        <v>3</v>
      </c>
      <c r="C68" s="10" t="s">
        <v>269</v>
      </c>
      <c r="D68" s="10" t="s">
        <v>64</v>
      </c>
      <c r="E68" s="28">
        <v>42439</v>
      </c>
      <c r="F68" s="10">
        <v>2642</v>
      </c>
      <c r="G68" s="85" t="s">
        <v>112</v>
      </c>
      <c r="H68" s="10" t="s">
        <v>191</v>
      </c>
      <c r="I68" s="10" t="s">
        <v>260</v>
      </c>
      <c r="J68" s="29">
        <v>127300</v>
      </c>
      <c r="K68" s="29">
        <v>600</v>
      </c>
      <c r="L68" s="29">
        <v>5983.1</v>
      </c>
      <c r="M68" s="29">
        <v>0</v>
      </c>
      <c r="N68" s="29">
        <f>Tabla1[[#This Row],[Impuesto por exento bebidas]]+Tabla1[[#This Row],[Impuestos exentos 5%]]</f>
        <v>5983.1</v>
      </c>
      <c r="O68" s="10">
        <v>248</v>
      </c>
      <c r="P68" s="29">
        <v>800</v>
      </c>
      <c r="Q68" s="10">
        <v>274</v>
      </c>
      <c r="R68" s="10">
        <v>1</v>
      </c>
      <c r="S68" s="10" t="s">
        <v>185</v>
      </c>
      <c r="T68" s="10">
        <v>1</v>
      </c>
    </row>
    <row r="69" spans="1:20" ht="25.5" x14ac:dyDescent="0.25">
      <c r="A69" s="10">
        <v>66</v>
      </c>
      <c r="B69" s="10" t="s">
        <v>19</v>
      </c>
      <c r="C69" s="10" t="s">
        <v>269</v>
      </c>
      <c r="D69" s="10" t="s">
        <v>65</v>
      </c>
      <c r="E69" s="28">
        <v>42441</v>
      </c>
      <c r="F69" s="10">
        <v>2659</v>
      </c>
      <c r="G69" s="85" t="s">
        <v>97</v>
      </c>
      <c r="H69" s="10" t="s">
        <v>191</v>
      </c>
      <c r="I69" s="10" t="s">
        <v>260</v>
      </c>
      <c r="J69" s="29">
        <v>182100</v>
      </c>
      <c r="K69" s="29">
        <v>1200</v>
      </c>
      <c r="L69" s="29">
        <v>8558.7000000000007</v>
      </c>
      <c r="M69" s="29">
        <v>4382.5</v>
      </c>
      <c r="N69" s="29">
        <f>Tabla1[[#This Row],[Impuesto por exento bebidas]]+Tabla1[[#This Row],[Impuestos exentos 5%]]</f>
        <v>12941.2</v>
      </c>
      <c r="O69" s="10">
        <v>210</v>
      </c>
      <c r="P69" s="29">
        <v>2100</v>
      </c>
      <c r="Q69" s="10">
        <v>330</v>
      </c>
      <c r="R69" s="10">
        <v>1</v>
      </c>
      <c r="S69" s="10" t="s">
        <v>185</v>
      </c>
      <c r="T69" s="10">
        <v>1</v>
      </c>
    </row>
    <row r="70" spans="1:20" ht="36" x14ac:dyDescent="0.25">
      <c r="A70" s="10">
        <v>67</v>
      </c>
      <c r="B70" s="10" t="s">
        <v>20</v>
      </c>
      <c r="C70" s="10" t="s">
        <v>269</v>
      </c>
      <c r="D70" s="10" t="s">
        <v>66</v>
      </c>
      <c r="E70" s="28">
        <v>42440</v>
      </c>
      <c r="F70" s="10">
        <v>2643</v>
      </c>
      <c r="G70" s="85" t="s">
        <v>113</v>
      </c>
      <c r="H70" s="10" t="s">
        <v>266</v>
      </c>
      <c r="I70" s="10" t="s">
        <v>260</v>
      </c>
      <c r="J70" s="29">
        <v>198950</v>
      </c>
      <c r="K70" s="29">
        <v>1200</v>
      </c>
      <c r="L70" s="29">
        <v>9350.65</v>
      </c>
      <c r="M70" s="29">
        <v>4382.5</v>
      </c>
      <c r="N70" s="29">
        <f>Tabla1[[#This Row],[Impuesto por exento bebidas]]+Tabla1[[#This Row],[Impuestos exentos 5%]]</f>
        <v>13733.15</v>
      </c>
      <c r="O70" s="10">
        <v>543</v>
      </c>
      <c r="P70" s="29">
        <v>1200</v>
      </c>
      <c r="Q70" s="10">
        <v>246</v>
      </c>
      <c r="R70" s="10">
        <v>1</v>
      </c>
      <c r="S70" s="10" t="s">
        <v>185</v>
      </c>
      <c r="T70" s="10">
        <v>1</v>
      </c>
    </row>
    <row r="71" spans="1:20" ht="25.5" x14ac:dyDescent="0.25">
      <c r="A71" s="10">
        <v>68</v>
      </c>
      <c r="B71" s="10" t="s">
        <v>79</v>
      </c>
      <c r="C71" s="10" t="s">
        <v>269</v>
      </c>
      <c r="D71" s="10" t="s">
        <v>114</v>
      </c>
      <c r="E71" s="28">
        <v>42442</v>
      </c>
      <c r="F71" s="10">
        <v>2660</v>
      </c>
      <c r="G71" s="85" t="s">
        <v>116</v>
      </c>
      <c r="H71" s="10" t="s">
        <v>260</v>
      </c>
      <c r="I71" s="10" t="s">
        <v>260</v>
      </c>
      <c r="J71" s="29">
        <v>54540</v>
      </c>
      <c r="K71" s="29">
        <v>1200</v>
      </c>
      <c r="L71" s="29">
        <v>2563.38</v>
      </c>
      <c r="M71" s="29">
        <v>0</v>
      </c>
      <c r="N71" s="29">
        <f>Tabla1[[#This Row],[Impuesto por exento bebidas]]+Tabla1[[#This Row],[Impuestos exentos 5%]]</f>
        <v>2563.38</v>
      </c>
      <c r="O71" s="10">
        <v>909</v>
      </c>
      <c r="P71" s="29">
        <v>60</v>
      </c>
      <c r="Q71" s="10">
        <v>0</v>
      </c>
      <c r="R71" s="10">
        <v>1</v>
      </c>
      <c r="S71" s="10" t="s">
        <v>260</v>
      </c>
      <c r="T71" s="10">
        <v>1</v>
      </c>
    </row>
    <row r="72" spans="1:20" ht="25.5" x14ac:dyDescent="0.25">
      <c r="A72" s="10">
        <v>69</v>
      </c>
      <c r="B72" s="10" t="s">
        <v>22</v>
      </c>
      <c r="C72" s="10" t="s">
        <v>269</v>
      </c>
      <c r="D72" s="10" t="s">
        <v>46</v>
      </c>
      <c r="E72" s="28">
        <v>42454</v>
      </c>
      <c r="F72" s="10">
        <v>2692</v>
      </c>
      <c r="G72" s="85" t="s">
        <v>95</v>
      </c>
      <c r="H72" s="10" t="s">
        <v>191</v>
      </c>
      <c r="I72" s="10" t="s">
        <v>262</v>
      </c>
      <c r="J72" s="29">
        <v>77150</v>
      </c>
      <c r="K72" s="29">
        <v>1200</v>
      </c>
      <c r="L72" s="29">
        <v>3626.05</v>
      </c>
      <c r="M72" s="29">
        <v>4382.5</v>
      </c>
      <c r="N72" s="29">
        <f>Tabla1[[#This Row],[Impuesto por exento bebidas]]+Tabla1[[#This Row],[Impuestos exentos 5%]]</f>
        <v>8008.55</v>
      </c>
      <c r="O72" s="10">
        <v>677</v>
      </c>
      <c r="P72" s="29">
        <v>500</v>
      </c>
      <c r="Q72" s="10">
        <v>715</v>
      </c>
      <c r="R72" s="10">
        <v>1</v>
      </c>
      <c r="S72" s="10" t="s">
        <v>260</v>
      </c>
      <c r="T72" s="10">
        <v>1</v>
      </c>
    </row>
    <row r="73" spans="1:20" ht="51" x14ac:dyDescent="0.25">
      <c r="A73" s="10">
        <v>70</v>
      </c>
      <c r="B73" s="10" t="s">
        <v>23</v>
      </c>
      <c r="C73" s="10" t="s">
        <v>269</v>
      </c>
      <c r="D73" s="10" t="s">
        <v>68</v>
      </c>
      <c r="E73" s="28">
        <v>42470</v>
      </c>
      <c r="F73" s="10">
        <v>2739</v>
      </c>
      <c r="G73" s="85" t="s">
        <v>118</v>
      </c>
      <c r="H73" s="10" t="s">
        <v>191</v>
      </c>
      <c r="I73" s="10" t="s">
        <v>262</v>
      </c>
      <c r="J73" s="29">
        <v>3753161</v>
      </c>
      <c r="K73" s="29">
        <v>3000</v>
      </c>
      <c r="L73" s="29">
        <v>187658.05</v>
      </c>
      <c r="M73" s="29">
        <v>4382.5</v>
      </c>
      <c r="N73" s="29">
        <f>Tabla1[[#This Row],[Impuesto por exento bebidas]]+Tabla1[[#This Row],[Impuestos exentos 5%]]</f>
        <v>192040.55</v>
      </c>
      <c r="O73" s="10" t="s">
        <v>119</v>
      </c>
      <c r="P73" s="29">
        <v>1116</v>
      </c>
      <c r="Q73" s="10">
        <v>223</v>
      </c>
      <c r="R73" s="10">
        <v>1</v>
      </c>
      <c r="S73" s="10" t="s">
        <v>260</v>
      </c>
      <c r="T73" s="10">
        <v>1</v>
      </c>
    </row>
    <row r="74" spans="1:20" ht="25.5" x14ac:dyDescent="0.25">
      <c r="A74" s="10">
        <v>71</v>
      </c>
      <c r="B74" s="10" t="s">
        <v>24</v>
      </c>
      <c r="C74" s="10" t="s">
        <v>269</v>
      </c>
      <c r="D74" s="10" t="s">
        <v>69</v>
      </c>
      <c r="E74" s="28">
        <v>42467</v>
      </c>
      <c r="F74" s="10">
        <v>2723</v>
      </c>
      <c r="G74" s="85" t="s">
        <v>95</v>
      </c>
      <c r="H74" s="10" t="s">
        <v>191</v>
      </c>
      <c r="I74" s="10" t="s">
        <v>262</v>
      </c>
      <c r="J74" s="29">
        <v>171500</v>
      </c>
      <c r="K74" s="29">
        <v>1200</v>
      </c>
      <c r="L74" s="29">
        <v>8575</v>
      </c>
      <c r="M74" s="29">
        <v>4382.5</v>
      </c>
      <c r="N74" s="29">
        <f>Tabla1[[#This Row],[Impuesto por exento bebidas]]+Tabla1[[#This Row],[Impuestos exentos 5%]]</f>
        <v>12957.5</v>
      </c>
      <c r="O74" s="10">
        <v>551</v>
      </c>
      <c r="P74" s="29">
        <v>800</v>
      </c>
      <c r="Q74" s="10">
        <v>475</v>
      </c>
      <c r="R74" s="10">
        <v>1</v>
      </c>
      <c r="S74" s="10" t="s">
        <v>260</v>
      </c>
      <c r="T74" s="10">
        <v>1</v>
      </c>
    </row>
    <row r="75" spans="1:20" ht="36" x14ac:dyDescent="0.25">
      <c r="A75" s="10">
        <v>72</v>
      </c>
      <c r="B75" s="10" t="s">
        <v>25</v>
      </c>
      <c r="C75" s="10" t="s">
        <v>269</v>
      </c>
      <c r="D75" s="10" t="s">
        <v>70</v>
      </c>
      <c r="E75" s="28">
        <v>42469</v>
      </c>
      <c r="F75" s="10">
        <v>2736</v>
      </c>
      <c r="G75" s="85" t="s">
        <v>113</v>
      </c>
      <c r="H75" s="10" t="s">
        <v>191</v>
      </c>
      <c r="I75" s="10" t="s">
        <v>262</v>
      </c>
      <c r="J75" s="29">
        <v>199638</v>
      </c>
      <c r="K75" s="29">
        <v>1800</v>
      </c>
      <c r="L75" s="29">
        <v>9981.9</v>
      </c>
      <c r="M75" s="29">
        <v>4382.5</v>
      </c>
      <c r="N75" s="29">
        <f>Tabla1[[#This Row],[Impuesto por exento bebidas]]+Tabla1[[#This Row],[Impuestos exentos 5%]]</f>
        <v>14364.4</v>
      </c>
      <c r="O75" s="10">
        <v>363</v>
      </c>
      <c r="P75" s="29">
        <v>1000</v>
      </c>
      <c r="Q75" s="10">
        <v>344</v>
      </c>
      <c r="R75" s="10">
        <v>1</v>
      </c>
      <c r="S75" s="10" t="s">
        <v>260</v>
      </c>
      <c r="T75" s="10">
        <v>1</v>
      </c>
    </row>
    <row r="76" spans="1:20" ht="51" x14ac:dyDescent="0.25">
      <c r="A76" s="10">
        <v>73</v>
      </c>
      <c r="B76" s="10" t="s">
        <v>27</v>
      </c>
      <c r="C76" s="10" t="s">
        <v>269</v>
      </c>
      <c r="D76" s="10" t="s">
        <v>59</v>
      </c>
      <c r="E76" s="28">
        <v>42475</v>
      </c>
      <c r="F76" s="10" t="s">
        <v>186</v>
      </c>
      <c r="G76" s="85" t="s">
        <v>104</v>
      </c>
      <c r="H76" s="10" t="s">
        <v>265</v>
      </c>
      <c r="I76" s="10" t="s">
        <v>263</v>
      </c>
      <c r="J76" s="29">
        <v>35250</v>
      </c>
      <c r="K76" s="29">
        <v>600</v>
      </c>
      <c r="L76" s="29">
        <v>1762.5</v>
      </c>
      <c r="M76" s="29">
        <v>4382.5</v>
      </c>
      <c r="N76" s="29">
        <f>Tabla1[[#This Row],[Impuesto por exento bebidas]]+Tabla1[[#This Row],[Impuestos exentos 5%]]</f>
        <v>6145</v>
      </c>
      <c r="O76" s="10">
        <v>166</v>
      </c>
      <c r="P76" s="29">
        <v>400</v>
      </c>
      <c r="Q76" s="10">
        <v>149</v>
      </c>
      <c r="R76" s="10">
        <v>1</v>
      </c>
      <c r="S76" s="10" t="s">
        <v>185</v>
      </c>
      <c r="T76" s="10">
        <v>0</v>
      </c>
    </row>
    <row r="77" spans="1:20" ht="36" x14ac:dyDescent="0.25">
      <c r="A77" s="10">
        <v>74</v>
      </c>
      <c r="B77" s="10" t="s">
        <v>80</v>
      </c>
      <c r="C77" s="10" t="s">
        <v>269</v>
      </c>
      <c r="D77" s="10" t="s">
        <v>72</v>
      </c>
      <c r="E77" s="28">
        <v>42476</v>
      </c>
      <c r="F77" s="10">
        <v>2761</v>
      </c>
      <c r="G77" s="85" t="s">
        <v>113</v>
      </c>
      <c r="H77" s="10" t="s">
        <v>191</v>
      </c>
      <c r="I77" s="10" t="s">
        <v>262</v>
      </c>
      <c r="J77" s="29">
        <v>349900</v>
      </c>
      <c r="K77" s="29">
        <v>1800</v>
      </c>
      <c r="L77" s="29">
        <v>17495</v>
      </c>
      <c r="M77" s="29">
        <v>4382.5</v>
      </c>
      <c r="N77" s="29">
        <f>Tabla1[[#This Row],[Impuesto por exento bebidas]]+Tabla1[[#This Row],[Impuestos exentos 5%]]</f>
        <v>21877.5</v>
      </c>
      <c r="O77" s="10">
        <v>701</v>
      </c>
      <c r="P77" s="29">
        <v>1800</v>
      </c>
      <c r="Q77" s="10">
        <v>622</v>
      </c>
      <c r="R77" s="10">
        <v>1</v>
      </c>
      <c r="S77" s="10" t="s">
        <v>185</v>
      </c>
      <c r="T77" s="10">
        <v>0</v>
      </c>
    </row>
    <row r="78" spans="1:20" ht="25.5" x14ac:dyDescent="0.25">
      <c r="A78" s="10">
        <v>75</v>
      </c>
      <c r="B78" s="10" t="s">
        <v>26</v>
      </c>
      <c r="C78" s="10" t="s">
        <v>269</v>
      </c>
      <c r="D78" s="10" t="s">
        <v>73</v>
      </c>
      <c r="E78" s="28">
        <v>42474</v>
      </c>
      <c r="F78" s="10">
        <v>2744</v>
      </c>
      <c r="G78" s="85" t="s">
        <v>120</v>
      </c>
      <c r="H78" s="10" t="s">
        <v>262</v>
      </c>
      <c r="I78" s="10" t="s">
        <v>262</v>
      </c>
      <c r="J78" s="29">
        <v>45800</v>
      </c>
      <c r="K78" s="29">
        <v>600</v>
      </c>
      <c r="L78" s="29">
        <v>2290</v>
      </c>
      <c r="M78" s="29">
        <v>4382.5</v>
      </c>
      <c r="N78" s="29">
        <f>Tabla1[[#This Row],[Impuesto por exento bebidas]]+Tabla1[[#This Row],[Impuestos exentos 5%]]</f>
        <v>6672.5</v>
      </c>
      <c r="O78" s="10">
        <v>277</v>
      </c>
      <c r="P78" s="29">
        <v>700</v>
      </c>
      <c r="Q78" s="10">
        <v>0</v>
      </c>
      <c r="R78" s="10">
        <v>1</v>
      </c>
      <c r="S78" s="10" t="s">
        <v>185</v>
      </c>
      <c r="T78" s="10">
        <v>1</v>
      </c>
    </row>
    <row r="79" spans="1:20" ht="25.5" x14ac:dyDescent="0.25">
      <c r="A79" s="10">
        <v>76</v>
      </c>
      <c r="B79" s="10" t="s">
        <v>29</v>
      </c>
      <c r="C79" s="10" t="s">
        <v>269</v>
      </c>
      <c r="D79" s="10" t="s">
        <v>74</v>
      </c>
      <c r="E79" s="28">
        <v>42476</v>
      </c>
      <c r="F79" s="10">
        <v>2765</v>
      </c>
      <c r="G79" s="85" t="s">
        <v>121</v>
      </c>
      <c r="H79" s="10" t="s">
        <v>193</v>
      </c>
      <c r="I79" s="10" t="s">
        <v>260</v>
      </c>
      <c r="J79" s="29">
        <v>11550</v>
      </c>
      <c r="K79" s="29">
        <v>1800</v>
      </c>
      <c r="L79" s="29">
        <v>577.5</v>
      </c>
      <c r="M79" s="29">
        <v>4382.5</v>
      </c>
      <c r="N79" s="29">
        <f>Tabla1[[#This Row],[Impuesto por exento bebidas]]+Tabla1[[#This Row],[Impuestos exentos 5%]]</f>
        <v>4960</v>
      </c>
      <c r="O79" s="10">
        <v>51</v>
      </c>
      <c r="P79" s="29">
        <v>700</v>
      </c>
      <c r="Q79" s="10">
        <v>73</v>
      </c>
      <c r="R79" s="10">
        <v>1</v>
      </c>
      <c r="S79" s="10" t="s">
        <v>185</v>
      </c>
      <c r="T79" s="10">
        <v>0</v>
      </c>
    </row>
    <row r="80" spans="1:20" ht="25.5" x14ac:dyDescent="0.25">
      <c r="A80" s="10">
        <v>77</v>
      </c>
      <c r="B80" s="10" t="s">
        <v>30</v>
      </c>
      <c r="C80" s="10" t="s">
        <v>269</v>
      </c>
      <c r="D80" s="10" t="s">
        <v>75</v>
      </c>
      <c r="E80" s="28">
        <v>42482</v>
      </c>
      <c r="F80" s="10">
        <v>2784</v>
      </c>
      <c r="G80" s="85" t="s">
        <v>97</v>
      </c>
      <c r="H80" s="10" t="s">
        <v>191</v>
      </c>
      <c r="I80" s="10" t="s">
        <v>194</v>
      </c>
      <c r="J80" s="29">
        <v>120380</v>
      </c>
      <c r="K80" s="29">
        <v>1200</v>
      </c>
      <c r="L80" s="29">
        <v>6019</v>
      </c>
      <c r="M80" s="29">
        <v>4382.5</v>
      </c>
      <c r="N80" s="29">
        <f>Tabla1[[#This Row],[Impuesto por exento bebidas]]+Tabla1[[#This Row],[Impuestos exentos 5%]]</f>
        <v>10401.5</v>
      </c>
      <c r="O80" s="10" t="s">
        <v>122</v>
      </c>
      <c r="P80" s="29" t="s">
        <v>122</v>
      </c>
      <c r="Q80" s="10" t="s">
        <v>122</v>
      </c>
      <c r="R80" s="10">
        <v>1</v>
      </c>
      <c r="S80" s="10" t="s">
        <v>185</v>
      </c>
      <c r="T80" s="10">
        <v>1</v>
      </c>
    </row>
    <row r="81" spans="1:20" ht="25.5" x14ac:dyDescent="0.25">
      <c r="A81" s="10">
        <v>78</v>
      </c>
      <c r="B81" s="10" t="s">
        <v>4</v>
      </c>
      <c r="C81" s="10" t="s">
        <v>269</v>
      </c>
      <c r="D81" s="10" t="s">
        <v>76</v>
      </c>
      <c r="E81" s="28">
        <v>42478</v>
      </c>
      <c r="F81" s="10">
        <v>2770</v>
      </c>
      <c r="G81" s="85" t="s">
        <v>91</v>
      </c>
      <c r="H81" s="10" t="s">
        <v>191</v>
      </c>
      <c r="I81" s="10" t="s">
        <v>260</v>
      </c>
      <c r="J81" s="29">
        <v>31300</v>
      </c>
      <c r="K81" s="29">
        <v>600</v>
      </c>
      <c r="L81" s="29">
        <v>1565</v>
      </c>
      <c r="M81" s="29">
        <v>0</v>
      </c>
      <c r="N81" s="29">
        <f>Tabla1[[#This Row],[Impuesto por exento bebidas]]+Tabla1[[#This Row],[Impuestos exentos 5%]]</f>
        <v>1565</v>
      </c>
      <c r="O81" s="10">
        <v>70</v>
      </c>
      <c r="P81" s="29">
        <v>500</v>
      </c>
      <c r="Q81" s="10">
        <v>53</v>
      </c>
      <c r="R81" s="10">
        <v>1</v>
      </c>
      <c r="S81" s="10" t="s">
        <v>260</v>
      </c>
      <c r="T81" s="10">
        <v>1</v>
      </c>
    </row>
    <row r="82" spans="1:20" ht="25.5" x14ac:dyDescent="0.25">
      <c r="A82" s="10">
        <v>79</v>
      </c>
      <c r="B82" s="10" t="s">
        <v>28</v>
      </c>
      <c r="C82" s="10" t="s">
        <v>269</v>
      </c>
      <c r="D82" s="10" t="s">
        <v>77</v>
      </c>
      <c r="E82" s="28">
        <v>42477</v>
      </c>
      <c r="F82" s="10">
        <v>2768</v>
      </c>
      <c r="G82" s="85" t="s">
        <v>123</v>
      </c>
      <c r="H82" s="10" t="s">
        <v>191</v>
      </c>
      <c r="I82" s="10" t="s">
        <v>262</v>
      </c>
      <c r="J82" s="29">
        <v>171800</v>
      </c>
      <c r="K82" s="29">
        <v>1200</v>
      </c>
      <c r="L82" s="29">
        <v>8590</v>
      </c>
      <c r="M82" s="29">
        <v>4382.5</v>
      </c>
      <c r="N82" s="29">
        <f>Tabla1[[#This Row],[Impuesto por exento bebidas]]+Tabla1[[#This Row],[Impuestos exentos 5%]]</f>
        <v>12972.5</v>
      </c>
      <c r="O82" s="10">
        <v>1056</v>
      </c>
      <c r="P82" s="29">
        <v>250</v>
      </c>
      <c r="Q82" s="10">
        <v>160</v>
      </c>
      <c r="R82" s="10">
        <v>1</v>
      </c>
      <c r="S82" s="10" t="s">
        <v>260</v>
      </c>
      <c r="T82" s="10">
        <v>1</v>
      </c>
    </row>
    <row r="83" spans="1:20" ht="25.5" x14ac:dyDescent="0.25">
      <c r="A83" s="10">
        <v>80</v>
      </c>
      <c r="B83" s="10" t="s">
        <v>79</v>
      </c>
      <c r="C83" s="10" t="s">
        <v>269</v>
      </c>
      <c r="D83" s="10" t="s">
        <v>114</v>
      </c>
      <c r="E83" s="28">
        <v>42441</v>
      </c>
      <c r="F83" s="10">
        <v>2649</v>
      </c>
      <c r="G83" s="85" t="s">
        <v>116</v>
      </c>
      <c r="H83" s="10" t="s">
        <v>195</v>
      </c>
      <c r="I83" s="10" t="s">
        <v>260</v>
      </c>
      <c r="J83" s="29">
        <v>91860</v>
      </c>
      <c r="K83" s="29">
        <v>1200</v>
      </c>
      <c r="L83" s="29">
        <v>4317.42</v>
      </c>
      <c r="M83" s="29">
        <v>0</v>
      </c>
      <c r="N83" s="29">
        <f>Tabla1[[#This Row],[Impuesto por exento bebidas]]+Tabla1[[#This Row],[Impuestos exentos 5%]]</f>
        <v>4317.42</v>
      </c>
      <c r="O83" s="10">
        <v>1531</v>
      </c>
      <c r="P83" s="29">
        <v>60</v>
      </c>
      <c r="Q83" s="10" t="s">
        <v>124</v>
      </c>
      <c r="R83" s="10">
        <v>1</v>
      </c>
      <c r="S83" s="10" t="s">
        <v>260</v>
      </c>
      <c r="T83" s="10">
        <v>1</v>
      </c>
    </row>
    <row r="84" spans="1:20" ht="25.5" x14ac:dyDescent="0.25">
      <c r="A84" s="10">
        <v>81</v>
      </c>
      <c r="B84" s="10" t="s">
        <v>4</v>
      </c>
      <c r="C84" s="10" t="s">
        <v>269</v>
      </c>
      <c r="D84" s="10" t="s">
        <v>76</v>
      </c>
      <c r="E84" s="28">
        <v>42479</v>
      </c>
      <c r="F84" s="10">
        <v>2778</v>
      </c>
      <c r="G84" s="85" t="s">
        <v>91</v>
      </c>
      <c r="H84" s="10" t="s">
        <v>191</v>
      </c>
      <c r="I84" s="10" t="s">
        <v>260</v>
      </c>
      <c r="J84" s="29">
        <v>52100</v>
      </c>
      <c r="K84" s="54" t="s">
        <v>196</v>
      </c>
      <c r="L84" s="11">
        <v>2605</v>
      </c>
      <c r="M84" s="11">
        <v>0</v>
      </c>
      <c r="N84" s="29">
        <f>Tabla1[[#This Row],[Impuesto por exento bebidas]]+Tabla1[[#This Row],[Impuestos exentos 5%]]</f>
        <v>2605</v>
      </c>
      <c r="O84" s="2">
        <v>160</v>
      </c>
      <c r="P84" s="11">
        <v>500</v>
      </c>
      <c r="Q84" s="2">
        <v>144</v>
      </c>
      <c r="R84" s="10" t="s">
        <v>44</v>
      </c>
      <c r="S84" s="10" t="s">
        <v>44</v>
      </c>
      <c r="T84" s="10" t="s">
        <v>44</v>
      </c>
    </row>
    <row r="85" spans="1:20" ht="25.5" x14ac:dyDescent="0.25">
      <c r="A85" s="10">
        <v>82</v>
      </c>
      <c r="B85" s="10" t="s">
        <v>4</v>
      </c>
      <c r="C85" s="10" t="s">
        <v>269</v>
      </c>
      <c r="D85" s="10" t="s">
        <v>76</v>
      </c>
      <c r="E85" s="28">
        <v>42479</v>
      </c>
      <c r="F85" s="10">
        <v>2773</v>
      </c>
      <c r="G85" s="85" t="s">
        <v>91</v>
      </c>
      <c r="H85" s="10" t="s">
        <v>191</v>
      </c>
      <c r="I85" s="10" t="s">
        <v>260</v>
      </c>
      <c r="J85" s="29">
        <v>83150</v>
      </c>
      <c r="K85" s="54" t="s">
        <v>196</v>
      </c>
      <c r="L85" s="29">
        <v>4157.5</v>
      </c>
      <c r="M85" s="29">
        <v>0</v>
      </c>
      <c r="N85" s="29">
        <f>Tabla1[[#This Row],[Impuesto por exento bebidas]]+Tabla1[[#This Row],[Impuestos exentos 5%]]</f>
        <v>4157.5</v>
      </c>
      <c r="O85" s="10">
        <v>180</v>
      </c>
      <c r="P85" s="29">
        <v>500</v>
      </c>
      <c r="Q85" s="10">
        <v>128</v>
      </c>
      <c r="R85" s="10" t="s">
        <v>44</v>
      </c>
      <c r="S85" s="10" t="s">
        <v>44</v>
      </c>
      <c r="T85" s="10" t="s">
        <v>44</v>
      </c>
    </row>
    <row r="86" spans="1:20" ht="25.5" x14ac:dyDescent="0.25">
      <c r="A86" s="10">
        <v>83</v>
      </c>
      <c r="B86" s="10" t="s">
        <v>4</v>
      </c>
      <c r="C86" s="10" t="s">
        <v>269</v>
      </c>
      <c r="D86" s="30" t="s">
        <v>76</v>
      </c>
      <c r="E86" s="28">
        <v>42478</v>
      </c>
      <c r="F86" s="10">
        <v>2769</v>
      </c>
      <c r="G86" s="86" t="s">
        <v>91</v>
      </c>
      <c r="H86" s="10" t="s">
        <v>191</v>
      </c>
      <c r="I86" s="10" t="s">
        <v>260</v>
      </c>
      <c r="J86" s="29">
        <v>60750</v>
      </c>
      <c r="K86" s="54" t="s">
        <v>196</v>
      </c>
      <c r="L86" s="29">
        <v>3087.5</v>
      </c>
      <c r="M86" s="29">
        <v>0</v>
      </c>
      <c r="N86" s="29">
        <f>Tabla1[[#This Row],[Impuesto por exento bebidas]]+Tabla1[[#This Row],[Impuestos exentos 5%]]</f>
        <v>3087.5</v>
      </c>
      <c r="O86" s="10">
        <v>129</v>
      </c>
      <c r="P86" s="29">
        <v>500</v>
      </c>
      <c r="Q86" s="10">
        <v>77</v>
      </c>
      <c r="R86" s="10" t="s">
        <v>44</v>
      </c>
      <c r="S86" s="10" t="s">
        <v>44</v>
      </c>
      <c r="T86" s="10" t="s">
        <v>44</v>
      </c>
    </row>
    <row r="87" spans="1:20" ht="15.75" x14ac:dyDescent="0.25">
      <c r="A87" s="20"/>
      <c r="B87" s="20"/>
      <c r="C87" s="20"/>
      <c r="D87" s="20"/>
      <c r="E87" s="21"/>
      <c r="F87" s="20">
        <f>SUBTOTAL(103,Tabla1[No. de Acta de Intervención])</f>
        <v>83</v>
      </c>
      <c r="G87" s="20"/>
      <c r="H87" s="20"/>
      <c r="I87" s="20">
        <f>SUBTOTAL(103,Tabla1[Empresa o promotora (Acta)])</f>
        <v>83</v>
      </c>
      <c r="J87" s="22">
        <f>SUBTOTAL(109,Tabla1[Ingreso de Evento])</f>
        <v>12327998</v>
      </c>
      <c r="K87" s="87">
        <f>SUBTOTAL(109,Tabla1[Monto pagado al interventor])</f>
        <v>67800</v>
      </c>
      <c r="L87" s="22">
        <f>SUBTOTAL(109,Tabla1[Impuestos exentos 5%])</f>
        <v>585327.4</v>
      </c>
      <c r="M87" s="22">
        <f>SUBTOTAL(109,Tabla1[Impuesto por exento bebidas])</f>
        <v>122710</v>
      </c>
      <c r="N87" s="22">
        <f>SUBTOTAL(109,Tabla1[Total de Impuesto Exento])</f>
        <v>708037.40000000014</v>
      </c>
      <c r="O87" s="20"/>
      <c r="P87" s="20"/>
      <c r="Q87" s="22"/>
      <c r="R87" s="20"/>
      <c r="S87" s="20"/>
      <c r="T87" s="20"/>
    </row>
    <row r="88" spans="1:20" ht="58.5" customHeight="1" x14ac:dyDescent="0.25">
      <c r="F88" s="2"/>
    </row>
    <row r="89" spans="1:20" x14ac:dyDescent="0.25">
      <c r="A89" s="105"/>
      <c r="B89" s="105"/>
      <c r="C89" s="105"/>
      <c r="D89" s="105"/>
    </row>
    <row r="90" spans="1:20" x14ac:dyDescent="0.25">
      <c r="A90" s="105"/>
      <c r="B90" s="105"/>
      <c r="C90" s="105"/>
      <c r="D90" s="105"/>
      <c r="E90" s="105"/>
      <c r="F90" s="105"/>
      <c r="G90" s="105"/>
      <c r="H90" s="105"/>
    </row>
    <row r="91" spans="1:20" x14ac:dyDescent="0.25">
      <c r="A91" s="105" t="s">
        <v>259</v>
      </c>
      <c r="B91" s="105"/>
      <c r="C91" s="105"/>
      <c r="D91" s="105"/>
      <c r="E91" s="105"/>
      <c r="F91" s="105"/>
    </row>
    <row r="96" spans="1:20" x14ac:dyDescent="0.25">
      <c r="I96" s="17"/>
      <c r="J96" s="54"/>
      <c r="K96" s="18"/>
    </row>
  </sheetData>
  <mergeCells count="7">
    <mergeCell ref="A1:T1"/>
    <mergeCell ref="R2:T2"/>
    <mergeCell ref="A91:F91"/>
    <mergeCell ref="A90:H90"/>
    <mergeCell ref="A89:D89"/>
    <mergeCell ref="B2:E2"/>
    <mergeCell ref="F2:Q2"/>
  </mergeCells>
  <phoneticPr fontId="5" type="noConversion"/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83FDB-2661-4D85-9F52-D3691C61B49F}">
  <dimension ref="A1:AG41"/>
  <sheetViews>
    <sheetView zoomScale="55" zoomScaleNormal="55" workbookViewId="0">
      <pane xSplit="3" ySplit="3" topLeftCell="D14" activePane="bottomRight" state="frozenSplit"/>
      <selection pane="topRight" activeCell="J1" sqref="J1"/>
      <selection pane="bottomLeft" activeCell="A6" sqref="A6"/>
      <selection pane="bottomRight" activeCell="Q6" sqref="Q6"/>
    </sheetView>
  </sheetViews>
  <sheetFormatPr baseColWidth="10" defaultColWidth="11.42578125" defaultRowHeight="15" x14ac:dyDescent="0.25"/>
  <cols>
    <col min="1" max="1" width="7.85546875" style="1" customWidth="1"/>
    <col min="2" max="2" width="16.28515625" style="1" customWidth="1"/>
    <col min="3" max="3" width="34.42578125" style="1" customWidth="1"/>
    <col min="4" max="4" width="31.85546875" style="1" customWidth="1"/>
    <col min="5" max="5" width="22.140625" style="4" customWidth="1"/>
    <col min="6" max="6" width="15.7109375" style="4" customWidth="1"/>
    <col min="7" max="7" width="22.7109375" style="4" customWidth="1"/>
    <col min="8" max="8" width="53.42578125" style="4" customWidth="1"/>
    <col min="9" max="9" width="18.7109375" style="4" customWidth="1"/>
    <col min="10" max="11" width="25" style="4" customWidth="1"/>
    <col min="12" max="12" width="14" style="1" customWidth="1"/>
    <col min="13" max="13" width="43.28515625" style="1" customWidth="1"/>
    <col min="14" max="14" width="32.7109375" style="1" customWidth="1"/>
    <col min="15" max="15" width="36.7109375" style="1" customWidth="1"/>
    <col min="16" max="16" width="32.85546875" style="1" customWidth="1"/>
    <col min="17" max="17" width="37.7109375" style="1" customWidth="1"/>
    <col min="18" max="18" width="28.28515625" style="19" customWidth="1"/>
    <col min="19" max="19" width="28.42578125" style="19" customWidth="1"/>
    <col min="20" max="20" width="38.42578125" style="19" customWidth="1"/>
    <col min="21" max="21" width="20.42578125" style="19" customWidth="1"/>
    <col min="22" max="22" width="24.85546875" style="19" customWidth="1"/>
    <col min="23" max="23" width="18.42578125" style="19" customWidth="1"/>
    <col min="24" max="24" width="17.28515625" style="19" customWidth="1"/>
    <col min="25" max="25" width="19.42578125" style="19" customWidth="1"/>
    <col min="26" max="27" width="25.28515625" style="19" customWidth="1"/>
    <col min="28" max="28" width="22" style="19" customWidth="1"/>
    <col min="29" max="29" width="20.140625" style="19" customWidth="1"/>
    <col min="30" max="30" width="20" style="19" customWidth="1"/>
    <col min="31" max="31" width="29.42578125" style="19" customWidth="1"/>
    <col min="32" max="32" width="20.42578125" style="19" customWidth="1"/>
    <col min="33" max="33" width="39.85546875" style="19" customWidth="1"/>
    <col min="34" max="16384" width="11.42578125" style="19"/>
  </cols>
  <sheetData>
    <row r="1" spans="1:33" ht="65.25" customHeight="1" x14ac:dyDescent="0.25">
      <c r="A1" s="114" t="s">
        <v>149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</row>
    <row r="2" spans="1:33" ht="65.25" customHeight="1" x14ac:dyDescent="0.25">
      <c r="A2" s="108" t="s">
        <v>150</v>
      </c>
      <c r="B2" s="109"/>
      <c r="C2" s="109"/>
      <c r="D2" s="109"/>
      <c r="E2" s="109"/>
      <c r="F2" s="109"/>
      <c r="G2" s="109"/>
      <c r="H2" s="109"/>
      <c r="I2" s="110"/>
      <c r="J2" s="77" t="s">
        <v>151</v>
      </c>
      <c r="K2" s="77" t="s">
        <v>154</v>
      </c>
      <c r="L2" s="108" t="s">
        <v>183</v>
      </c>
      <c r="M2" s="109"/>
      <c r="N2" s="109"/>
      <c r="O2" s="109"/>
      <c r="P2" s="109"/>
      <c r="Q2" s="109"/>
      <c r="R2" s="108" t="s">
        <v>157</v>
      </c>
      <c r="S2" s="109"/>
      <c r="T2" s="109"/>
      <c r="U2" s="109"/>
      <c r="V2" s="109"/>
      <c r="W2" s="111" t="s">
        <v>284</v>
      </c>
      <c r="X2" s="112"/>
      <c r="Y2" s="113"/>
      <c r="Z2" s="119"/>
      <c r="AA2" s="120"/>
      <c r="AB2" s="116" t="s">
        <v>169</v>
      </c>
      <c r="AC2" s="117"/>
      <c r="AD2" s="117"/>
      <c r="AE2" s="117"/>
      <c r="AF2" s="118"/>
      <c r="AG2" s="78"/>
    </row>
    <row r="3" spans="1:33" ht="88.5" customHeight="1" x14ac:dyDescent="0.25">
      <c r="A3" s="83" t="s">
        <v>125</v>
      </c>
      <c r="B3" s="80" t="s">
        <v>36</v>
      </c>
      <c r="C3" s="80" t="s">
        <v>38</v>
      </c>
      <c r="D3" s="80" t="s">
        <v>83</v>
      </c>
      <c r="E3" s="84" t="s">
        <v>84</v>
      </c>
      <c r="F3" s="80" t="s">
        <v>155</v>
      </c>
      <c r="G3" s="80" t="s">
        <v>126</v>
      </c>
      <c r="H3" s="80" t="s">
        <v>156</v>
      </c>
      <c r="I3" s="79" t="s">
        <v>168</v>
      </c>
      <c r="J3" s="81" t="s">
        <v>152</v>
      </c>
      <c r="K3" s="81" t="s">
        <v>153</v>
      </c>
      <c r="L3" s="79" t="s">
        <v>127</v>
      </c>
      <c r="M3" s="79" t="s">
        <v>170</v>
      </c>
      <c r="N3" s="79" t="s">
        <v>283</v>
      </c>
      <c r="O3" s="79" t="s">
        <v>171</v>
      </c>
      <c r="P3" s="79" t="s">
        <v>172</v>
      </c>
      <c r="Q3" s="79" t="s">
        <v>128</v>
      </c>
      <c r="R3" s="79" t="s">
        <v>160</v>
      </c>
      <c r="S3" s="57" t="s">
        <v>158</v>
      </c>
      <c r="T3" s="79" t="s">
        <v>166</v>
      </c>
      <c r="U3" s="79" t="s">
        <v>273</v>
      </c>
      <c r="V3" s="79" t="s">
        <v>274</v>
      </c>
      <c r="W3" s="79" t="s">
        <v>276</v>
      </c>
      <c r="X3" s="79" t="s">
        <v>178</v>
      </c>
      <c r="Y3" s="79" t="s">
        <v>179</v>
      </c>
      <c r="Z3" s="79" t="s">
        <v>180</v>
      </c>
      <c r="AA3" s="57" t="s">
        <v>277</v>
      </c>
      <c r="AB3" s="82" t="s">
        <v>281</v>
      </c>
      <c r="AC3" s="57" t="s">
        <v>278</v>
      </c>
      <c r="AD3" s="57" t="s">
        <v>279</v>
      </c>
      <c r="AE3" s="57" t="s">
        <v>181</v>
      </c>
      <c r="AF3" s="57" t="s">
        <v>280</v>
      </c>
      <c r="AG3" s="79" t="s">
        <v>275</v>
      </c>
    </row>
    <row r="4" spans="1:33" ht="30" x14ac:dyDescent="0.25">
      <c r="A4" s="5">
        <v>1</v>
      </c>
      <c r="B4" s="2" t="s">
        <v>5</v>
      </c>
      <c r="C4" s="2" t="s">
        <v>45</v>
      </c>
      <c r="D4" s="2" t="s">
        <v>92</v>
      </c>
      <c r="E4" s="59">
        <v>42385</v>
      </c>
      <c r="F4" s="2">
        <v>1</v>
      </c>
      <c r="G4" s="2" t="s">
        <v>93</v>
      </c>
      <c r="H4" s="2" t="s">
        <v>198</v>
      </c>
      <c r="I4" s="2" t="s">
        <v>163</v>
      </c>
      <c r="J4" s="2" t="s">
        <v>163</v>
      </c>
      <c r="K4" s="2" t="s">
        <v>163</v>
      </c>
      <c r="L4" s="60" t="s">
        <v>130</v>
      </c>
      <c r="M4" s="2" t="s">
        <v>129</v>
      </c>
      <c r="N4" s="2" t="s">
        <v>129</v>
      </c>
      <c r="O4" s="2" t="s">
        <v>129</v>
      </c>
      <c r="P4" s="2" t="s">
        <v>129</v>
      </c>
      <c r="Q4" s="2" t="s">
        <v>129</v>
      </c>
      <c r="R4" s="61" t="s">
        <v>129</v>
      </c>
      <c r="S4" s="61" t="s">
        <v>129</v>
      </c>
      <c r="T4" s="61" t="s">
        <v>129</v>
      </c>
      <c r="U4" s="61" t="s">
        <v>129</v>
      </c>
      <c r="V4" s="10">
        <v>195</v>
      </c>
      <c r="W4" s="58" t="s">
        <v>163</v>
      </c>
      <c r="X4" s="58" t="s">
        <v>167</v>
      </c>
      <c r="Y4" s="58" t="s">
        <v>167</v>
      </c>
      <c r="Z4" s="58" t="s">
        <v>163</v>
      </c>
      <c r="AA4" s="58" t="s">
        <v>167</v>
      </c>
      <c r="AB4" s="58" t="s">
        <v>44</v>
      </c>
      <c r="AC4" s="25" t="s">
        <v>167</v>
      </c>
      <c r="AD4" s="25" t="s">
        <v>167</v>
      </c>
      <c r="AE4" s="25" t="s">
        <v>164</v>
      </c>
      <c r="AF4" s="58" t="s">
        <v>44</v>
      </c>
      <c r="AG4" s="58" t="s">
        <v>44</v>
      </c>
    </row>
    <row r="5" spans="1:33" ht="90.6" customHeight="1" x14ac:dyDescent="0.25">
      <c r="A5" s="5">
        <v>2</v>
      </c>
      <c r="B5" s="2" t="s">
        <v>1</v>
      </c>
      <c r="C5" s="2" t="s">
        <v>43</v>
      </c>
      <c r="D5" s="2" t="s">
        <v>90</v>
      </c>
      <c r="E5" s="2" t="s">
        <v>131</v>
      </c>
      <c r="F5" s="2">
        <v>43</v>
      </c>
      <c r="G5" s="2" t="s">
        <v>91</v>
      </c>
      <c r="H5" s="2" t="s">
        <v>191</v>
      </c>
      <c r="I5" s="2" t="s">
        <v>167</v>
      </c>
      <c r="J5" s="2" t="s">
        <v>163</v>
      </c>
      <c r="K5" s="2" t="s">
        <v>163</v>
      </c>
      <c r="L5" s="2" t="s">
        <v>163</v>
      </c>
      <c r="M5" s="2" t="s">
        <v>226</v>
      </c>
      <c r="N5" s="2" t="s">
        <v>129</v>
      </c>
      <c r="O5" s="2" t="s">
        <v>246</v>
      </c>
      <c r="P5" s="2" t="s">
        <v>129</v>
      </c>
      <c r="Q5" s="60" t="s">
        <v>191</v>
      </c>
      <c r="R5" s="61" t="s">
        <v>255</v>
      </c>
      <c r="S5" s="61" t="s">
        <v>256</v>
      </c>
      <c r="T5" s="61" t="s">
        <v>257</v>
      </c>
      <c r="U5" s="61" t="s">
        <v>267</v>
      </c>
      <c r="V5" s="61">
        <v>4476</v>
      </c>
      <c r="W5" s="58" t="s">
        <v>163</v>
      </c>
      <c r="X5" s="58" t="s">
        <v>167</v>
      </c>
      <c r="Y5" s="58" t="s">
        <v>167</v>
      </c>
      <c r="Z5" s="58" t="s">
        <v>167</v>
      </c>
      <c r="AA5" s="58" t="s">
        <v>163</v>
      </c>
      <c r="AB5" s="58" t="s">
        <v>129</v>
      </c>
      <c r="AC5" s="58" t="s">
        <v>129</v>
      </c>
      <c r="AD5" s="58" t="s">
        <v>129</v>
      </c>
      <c r="AE5" s="58" t="s">
        <v>129</v>
      </c>
      <c r="AF5" s="58" t="s">
        <v>129</v>
      </c>
      <c r="AG5" s="25" t="s">
        <v>167</v>
      </c>
    </row>
    <row r="6" spans="1:33" ht="30" x14ac:dyDescent="0.25">
      <c r="A6" s="5">
        <v>3</v>
      </c>
      <c r="B6" s="2" t="s">
        <v>6</v>
      </c>
      <c r="C6" s="2" t="s">
        <v>46</v>
      </c>
      <c r="D6" s="2" t="s">
        <v>94</v>
      </c>
      <c r="E6" s="59">
        <v>42398</v>
      </c>
      <c r="F6" s="2">
        <v>1</v>
      </c>
      <c r="G6" s="2" t="s">
        <v>95</v>
      </c>
      <c r="H6" s="2" t="s">
        <v>199</v>
      </c>
      <c r="I6" s="2" t="s">
        <v>163</v>
      </c>
      <c r="J6" s="2" t="s">
        <v>163</v>
      </c>
      <c r="K6" s="2" t="s">
        <v>163</v>
      </c>
      <c r="L6" s="2" t="s">
        <v>163</v>
      </c>
      <c r="M6" s="2" t="s">
        <v>227</v>
      </c>
      <c r="N6" s="2" t="s">
        <v>129</v>
      </c>
      <c r="O6" s="2" t="s">
        <v>129</v>
      </c>
      <c r="P6" s="2" t="s">
        <v>129</v>
      </c>
      <c r="Q6" s="60" t="s">
        <v>191</v>
      </c>
      <c r="R6" s="61" t="s">
        <v>255</v>
      </c>
      <c r="S6" s="61" t="s">
        <v>256</v>
      </c>
      <c r="T6" s="61" t="s">
        <v>257</v>
      </c>
      <c r="U6" s="61">
        <v>24</v>
      </c>
      <c r="V6" s="61">
        <v>1514</v>
      </c>
      <c r="W6" s="58" t="s">
        <v>163</v>
      </c>
      <c r="X6" s="58" t="s">
        <v>163</v>
      </c>
      <c r="Y6" s="58" t="s">
        <v>167</v>
      </c>
      <c r="Z6" s="58" t="s">
        <v>167</v>
      </c>
      <c r="AA6" s="58" t="s">
        <v>163</v>
      </c>
      <c r="AB6" s="58" t="s">
        <v>44</v>
      </c>
      <c r="AC6" s="25" t="s">
        <v>167</v>
      </c>
      <c r="AD6" s="25" t="s">
        <v>167</v>
      </c>
      <c r="AE6" s="25" t="s">
        <v>167</v>
      </c>
      <c r="AF6" s="25" t="s">
        <v>165</v>
      </c>
      <c r="AG6" s="25" t="s">
        <v>167</v>
      </c>
    </row>
    <row r="7" spans="1:33" ht="81" customHeight="1" x14ac:dyDescent="0.25">
      <c r="A7" s="5">
        <v>4</v>
      </c>
      <c r="B7" s="2" t="s">
        <v>7</v>
      </c>
      <c r="C7" s="2" t="s">
        <v>132</v>
      </c>
      <c r="D7" s="2" t="s">
        <v>96</v>
      </c>
      <c r="E7" s="59">
        <v>42399</v>
      </c>
      <c r="F7" s="2">
        <v>2</v>
      </c>
      <c r="G7" s="2" t="s">
        <v>97</v>
      </c>
      <c r="H7" s="2" t="s">
        <v>200</v>
      </c>
      <c r="I7" s="2" t="s">
        <v>163</v>
      </c>
      <c r="J7" s="2" t="s">
        <v>163</v>
      </c>
      <c r="K7" s="2" t="s">
        <v>163</v>
      </c>
      <c r="L7" s="2" t="s">
        <v>163</v>
      </c>
      <c r="M7" s="2" t="s">
        <v>228</v>
      </c>
      <c r="N7" s="2" t="s">
        <v>129</v>
      </c>
      <c r="O7" s="2" t="s">
        <v>247</v>
      </c>
      <c r="P7" s="2" t="s">
        <v>252</v>
      </c>
      <c r="Q7" s="60" t="s">
        <v>191</v>
      </c>
      <c r="R7" s="61" t="s">
        <v>255</v>
      </c>
      <c r="S7" s="61" t="s">
        <v>256</v>
      </c>
      <c r="T7" s="61" t="s">
        <v>258</v>
      </c>
      <c r="U7" s="61" t="s">
        <v>267</v>
      </c>
      <c r="V7" s="61">
        <v>458</v>
      </c>
      <c r="W7" s="58" t="s">
        <v>163</v>
      </c>
      <c r="X7" s="58" t="s">
        <v>163</v>
      </c>
      <c r="Y7" s="58" t="s">
        <v>167</v>
      </c>
      <c r="Z7" s="58" t="s">
        <v>167</v>
      </c>
      <c r="AA7" s="58" t="s">
        <v>163</v>
      </c>
      <c r="AB7" s="58" t="s">
        <v>44</v>
      </c>
      <c r="AC7" s="25" t="s">
        <v>167</v>
      </c>
      <c r="AD7" s="25" t="s">
        <v>167</v>
      </c>
      <c r="AE7" s="25" t="s">
        <v>167</v>
      </c>
      <c r="AF7" s="25" t="s">
        <v>165</v>
      </c>
      <c r="AG7" s="58" t="s">
        <v>187</v>
      </c>
    </row>
    <row r="8" spans="1:33" ht="49.35" customHeight="1" x14ac:dyDescent="0.25">
      <c r="A8" s="5">
        <v>5</v>
      </c>
      <c r="B8" s="2" t="s">
        <v>9</v>
      </c>
      <c r="C8" s="2" t="s">
        <v>133</v>
      </c>
      <c r="D8" s="2" t="s">
        <v>98</v>
      </c>
      <c r="E8" s="59">
        <v>42404</v>
      </c>
      <c r="F8" s="2">
        <v>1</v>
      </c>
      <c r="G8" s="2" t="s">
        <v>97</v>
      </c>
      <c r="H8" s="62" t="s">
        <v>201</v>
      </c>
      <c r="I8" s="2" t="s">
        <v>163</v>
      </c>
      <c r="J8" s="2" t="s">
        <v>163</v>
      </c>
      <c r="K8" s="2" t="s">
        <v>163</v>
      </c>
      <c r="L8" s="2" t="s">
        <v>163</v>
      </c>
      <c r="M8" s="2" t="s">
        <v>229</v>
      </c>
      <c r="N8" s="2" t="s">
        <v>129</v>
      </c>
      <c r="O8" s="2" t="s">
        <v>129</v>
      </c>
      <c r="P8" s="2" t="s">
        <v>253</v>
      </c>
      <c r="Q8" s="60" t="s">
        <v>191</v>
      </c>
      <c r="R8" s="61" t="s">
        <v>255</v>
      </c>
      <c r="S8" s="61" t="s">
        <v>256</v>
      </c>
      <c r="T8" s="61" t="s">
        <v>258</v>
      </c>
      <c r="U8" s="61">
        <v>64</v>
      </c>
      <c r="V8" s="61">
        <v>405</v>
      </c>
      <c r="W8" s="58" t="s">
        <v>163</v>
      </c>
      <c r="X8" s="58" t="s">
        <v>163</v>
      </c>
      <c r="Y8" s="58" t="s">
        <v>163</v>
      </c>
      <c r="Z8" s="58" t="s">
        <v>167</v>
      </c>
      <c r="AA8" s="58" t="s">
        <v>167</v>
      </c>
      <c r="AB8" s="58" t="s">
        <v>44</v>
      </c>
      <c r="AC8" s="25" t="s">
        <v>167</v>
      </c>
      <c r="AD8" s="25" t="s">
        <v>167</v>
      </c>
      <c r="AE8" s="25" t="s">
        <v>167</v>
      </c>
      <c r="AF8" s="25" t="s">
        <v>165</v>
      </c>
      <c r="AG8" s="25" t="s">
        <v>167</v>
      </c>
    </row>
    <row r="9" spans="1:33" ht="45" x14ac:dyDescent="0.25">
      <c r="A9" s="5">
        <v>6</v>
      </c>
      <c r="B9" s="2" t="s">
        <v>8</v>
      </c>
      <c r="C9" s="2" t="s">
        <v>48</v>
      </c>
      <c r="D9" s="2" t="s">
        <v>98</v>
      </c>
      <c r="E9" s="59">
        <v>42406</v>
      </c>
      <c r="F9" s="2">
        <v>1</v>
      </c>
      <c r="G9" s="2" t="s">
        <v>95</v>
      </c>
      <c r="H9" s="60" t="s">
        <v>202</v>
      </c>
      <c r="I9" s="2" t="s">
        <v>163</v>
      </c>
      <c r="J9" s="2" t="s">
        <v>163</v>
      </c>
      <c r="K9" s="2" t="s">
        <v>163</v>
      </c>
      <c r="L9" s="2" t="s">
        <v>163</v>
      </c>
      <c r="M9" s="2" t="s">
        <v>230</v>
      </c>
      <c r="N9" s="2" t="s">
        <v>243</v>
      </c>
      <c r="O9" s="2" t="s">
        <v>129</v>
      </c>
      <c r="P9" s="2" t="s">
        <v>254</v>
      </c>
      <c r="Q9" s="60" t="s">
        <v>191</v>
      </c>
      <c r="R9" s="61" t="s">
        <v>255</v>
      </c>
      <c r="S9" s="61" t="s">
        <v>256</v>
      </c>
      <c r="T9" s="61" t="s">
        <v>258</v>
      </c>
      <c r="U9" s="61">
        <v>64</v>
      </c>
      <c r="V9" s="61">
        <v>683</v>
      </c>
      <c r="W9" s="58" t="s">
        <v>167</v>
      </c>
      <c r="X9" s="58" t="s">
        <v>163</v>
      </c>
      <c r="Y9" s="58" t="s">
        <v>163</v>
      </c>
      <c r="Z9" s="58" t="s">
        <v>167</v>
      </c>
      <c r="AA9" s="58" t="s">
        <v>163</v>
      </c>
      <c r="AB9" s="58" t="s">
        <v>44</v>
      </c>
      <c r="AC9" s="25" t="s">
        <v>167</v>
      </c>
      <c r="AD9" s="25" t="s">
        <v>167</v>
      </c>
      <c r="AE9" s="25" t="s">
        <v>167</v>
      </c>
      <c r="AF9" s="25" t="s">
        <v>165</v>
      </c>
      <c r="AG9" s="58" t="s">
        <v>187</v>
      </c>
    </row>
    <row r="10" spans="1:33" ht="45" x14ac:dyDescent="0.25">
      <c r="A10" s="5">
        <v>7</v>
      </c>
      <c r="B10" s="63" t="s">
        <v>31</v>
      </c>
      <c r="C10" s="2" t="s">
        <v>50</v>
      </c>
      <c r="D10" s="2" t="s">
        <v>90</v>
      </c>
      <c r="E10" s="59">
        <v>42412</v>
      </c>
      <c r="F10" s="2">
        <v>1</v>
      </c>
      <c r="G10" s="2" t="s">
        <v>97</v>
      </c>
      <c r="H10" s="2" t="s">
        <v>203</v>
      </c>
      <c r="I10" s="2" t="s">
        <v>163</v>
      </c>
      <c r="J10" s="2" t="s">
        <v>163</v>
      </c>
      <c r="K10" s="2" t="s">
        <v>163</v>
      </c>
      <c r="L10" s="2" t="s">
        <v>163</v>
      </c>
      <c r="M10" s="2" t="s">
        <v>231</v>
      </c>
      <c r="N10" s="2" t="s">
        <v>129</v>
      </c>
      <c r="O10" s="2" t="s">
        <v>129</v>
      </c>
      <c r="P10" s="2" t="s">
        <v>252</v>
      </c>
      <c r="Q10" s="60" t="s">
        <v>191</v>
      </c>
      <c r="R10" s="61" t="s">
        <v>255</v>
      </c>
      <c r="S10" s="61" t="s">
        <v>256</v>
      </c>
      <c r="T10" s="61" t="s">
        <v>258</v>
      </c>
      <c r="U10" s="61">
        <v>64</v>
      </c>
      <c r="V10" s="61">
        <v>607</v>
      </c>
      <c r="W10" s="58" t="s">
        <v>163</v>
      </c>
      <c r="X10" s="58" t="s">
        <v>167</v>
      </c>
      <c r="Y10" s="58" t="s">
        <v>163</v>
      </c>
      <c r="Z10" s="58" t="s">
        <v>167</v>
      </c>
      <c r="AA10" s="58" t="s">
        <v>163</v>
      </c>
      <c r="AB10" s="58" t="s">
        <v>44</v>
      </c>
      <c r="AC10" s="25" t="s">
        <v>167</v>
      </c>
      <c r="AD10" s="25" t="s">
        <v>167</v>
      </c>
      <c r="AE10" s="25" t="s">
        <v>167</v>
      </c>
      <c r="AF10" s="25" t="s">
        <v>165</v>
      </c>
      <c r="AG10" s="58" t="s">
        <v>187</v>
      </c>
    </row>
    <row r="11" spans="1:33" ht="45" x14ac:dyDescent="0.25">
      <c r="A11" s="5">
        <v>8</v>
      </c>
      <c r="B11" s="2" t="s">
        <v>10</v>
      </c>
      <c r="C11" s="2" t="s">
        <v>51</v>
      </c>
      <c r="D11" s="2" t="s">
        <v>90</v>
      </c>
      <c r="E11" s="59">
        <v>42413</v>
      </c>
      <c r="F11" s="2">
        <v>1</v>
      </c>
      <c r="G11" s="2" t="s">
        <v>95</v>
      </c>
      <c r="H11" s="2" t="s">
        <v>204</v>
      </c>
      <c r="I11" s="2" t="s">
        <v>163</v>
      </c>
      <c r="J11" s="2" t="s">
        <v>163</v>
      </c>
      <c r="K11" s="2" t="s">
        <v>163</v>
      </c>
      <c r="L11" s="2" t="s">
        <v>163</v>
      </c>
      <c r="M11" s="2" t="s">
        <v>231</v>
      </c>
      <c r="N11" s="2" t="s">
        <v>129</v>
      </c>
      <c r="O11" s="2" t="s">
        <v>129</v>
      </c>
      <c r="P11" s="2" t="s">
        <v>253</v>
      </c>
      <c r="Q11" s="60" t="s">
        <v>191</v>
      </c>
      <c r="R11" s="61" t="s">
        <v>255</v>
      </c>
      <c r="S11" s="61" t="s">
        <v>256</v>
      </c>
      <c r="T11" s="61" t="s">
        <v>258</v>
      </c>
      <c r="U11" s="61">
        <v>64</v>
      </c>
      <c r="V11" s="61">
        <v>424</v>
      </c>
      <c r="W11" s="58" t="s">
        <v>167</v>
      </c>
      <c r="X11" s="58" t="s">
        <v>167</v>
      </c>
      <c r="Y11" s="58" t="s">
        <v>163</v>
      </c>
      <c r="Z11" s="58" t="s">
        <v>167</v>
      </c>
      <c r="AA11" s="58" t="s">
        <v>163</v>
      </c>
      <c r="AB11" s="58" t="s">
        <v>44</v>
      </c>
      <c r="AC11" s="25" t="s">
        <v>167</v>
      </c>
      <c r="AD11" s="25" t="s">
        <v>167</v>
      </c>
      <c r="AE11" s="25" t="s">
        <v>167</v>
      </c>
      <c r="AF11" s="25" t="s">
        <v>165</v>
      </c>
      <c r="AG11" s="25" t="s">
        <v>167</v>
      </c>
    </row>
    <row r="12" spans="1:33" ht="45" x14ac:dyDescent="0.25">
      <c r="A12" s="5">
        <v>9</v>
      </c>
      <c r="B12" s="2" t="s">
        <v>11</v>
      </c>
      <c r="C12" s="2" t="s">
        <v>103</v>
      </c>
      <c r="D12" s="2" t="s">
        <v>98</v>
      </c>
      <c r="E12" s="59">
        <v>42413</v>
      </c>
      <c r="F12" s="2">
        <v>1</v>
      </c>
      <c r="G12" s="2" t="s">
        <v>104</v>
      </c>
      <c r="H12" s="2" t="s">
        <v>205</v>
      </c>
      <c r="I12" s="2" t="s">
        <v>163</v>
      </c>
      <c r="J12" s="2" t="s">
        <v>163</v>
      </c>
      <c r="K12" s="2" t="s">
        <v>163</v>
      </c>
      <c r="L12" s="2" t="s">
        <v>163</v>
      </c>
      <c r="M12" s="2" t="s">
        <v>232</v>
      </c>
      <c r="N12" s="2" t="s">
        <v>129</v>
      </c>
      <c r="O12" s="2" t="s">
        <v>129</v>
      </c>
      <c r="P12" s="2" t="s">
        <v>254</v>
      </c>
      <c r="Q12" s="60" t="s">
        <v>191</v>
      </c>
      <c r="R12" s="61" t="s">
        <v>255</v>
      </c>
      <c r="S12" s="61" t="s">
        <v>256</v>
      </c>
      <c r="T12" s="61" t="s">
        <v>258</v>
      </c>
      <c r="U12" s="61">
        <v>64</v>
      </c>
      <c r="V12" s="61">
        <v>0</v>
      </c>
      <c r="W12" s="58" t="s">
        <v>163</v>
      </c>
      <c r="X12" s="58" t="s">
        <v>167</v>
      </c>
      <c r="Y12" s="58" t="s">
        <v>163</v>
      </c>
      <c r="Z12" s="58" t="s">
        <v>167</v>
      </c>
      <c r="AA12" s="58" t="s">
        <v>163</v>
      </c>
      <c r="AB12" s="58" t="s">
        <v>44</v>
      </c>
      <c r="AC12" s="25" t="s">
        <v>167</v>
      </c>
      <c r="AD12" s="25" t="s">
        <v>167</v>
      </c>
      <c r="AE12" s="25" t="s">
        <v>167</v>
      </c>
      <c r="AF12" s="25" t="s">
        <v>165</v>
      </c>
      <c r="AG12" s="58" t="s">
        <v>187</v>
      </c>
    </row>
    <row r="13" spans="1:33" ht="30" x14ac:dyDescent="0.25">
      <c r="A13" s="5">
        <v>10</v>
      </c>
      <c r="B13" s="2" t="s">
        <v>12</v>
      </c>
      <c r="C13" s="2" t="s">
        <v>53</v>
      </c>
      <c r="D13" s="2" t="s">
        <v>98</v>
      </c>
      <c r="E13" s="59">
        <v>42413</v>
      </c>
      <c r="F13" s="2">
        <v>1</v>
      </c>
      <c r="G13" s="2" t="s">
        <v>93</v>
      </c>
      <c r="H13" s="2" t="s">
        <v>206</v>
      </c>
      <c r="I13" s="2" t="s">
        <v>163</v>
      </c>
      <c r="J13" s="2" t="s">
        <v>163</v>
      </c>
      <c r="K13" s="2" t="s">
        <v>163</v>
      </c>
      <c r="L13" s="2" t="s">
        <v>163</v>
      </c>
      <c r="M13" s="2" t="s">
        <v>233</v>
      </c>
      <c r="N13" s="2" t="s">
        <v>129</v>
      </c>
      <c r="O13" s="2" t="s">
        <v>129</v>
      </c>
      <c r="P13" s="2" t="s">
        <v>252</v>
      </c>
      <c r="Q13" s="60" t="s">
        <v>191</v>
      </c>
      <c r="R13" s="61" t="s">
        <v>255</v>
      </c>
      <c r="S13" s="61" t="s">
        <v>256</v>
      </c>
      <c r="T13" s="61" t="s">
        <v>258</v>
      </c>
      <c r="U13" s="61">
        <v>64</v>
      </c>
      <c r="V13" s="61">
        <v>220</v>
      </c>
      <c r="W13" s="58" t="s">
        <v>163</v>
      </c>
      <c r="X13" s="58" t="s">
        <v>167</v>
      </c>
      <c r="Y13" s="58" t="s">
        <v>167</v>
      </c>
      <c r="Z13" s="58" t="s">
        <v>167</v>
      </c>
      <c r="AA13" s="58" t="s">
        <v>163</v>
      </c>
      <c r="AB13" s="58" t="s">
        <v>44</v>
      </c>
      <c r="AC13" s="25" t="s">
        <v>167</v>
      </c>
      <c r="AD13" s="25" t="s">
        <v>167</v>
      </c>
      <c r="AE13" s="25" t="s">
        <v>167</v>
      </c>
      <c r="AF13" s="25" t="s">
        <v>165</v>
      </c>
      <c r="AG13" s="58" t="s">
        <v>187</v>
      </c>
    </row>
    <row r="14" spans="1:33" ht="45" x14ac:dyDescent="0.25">
      <c r="A14" s="5">
        <v>11</v>
      </c>
      <c r="B14" s="63" t="s">
        <v>32</v>
      </c>
      <c r="C14" s="2" t="s">
        <v>134</v>
      </c>
      <c r="D14" s="2" t="s">
        <v>90</v>
      </c>
      <c r="E14" s="59">
        <v>42413</v>
      </c>
      <c r="F14" s="2">
        <v>1</v>
      </c>
      <c r="G14" s="2" t="s">
        <v>97</v>
      </c>
      <c r="H14" s="2" t="s">
        <v>207</v>
      </c>
      <c r="I14" s="2" t="s">
        <v>163</v>
      </c>
      <c r="J14" s="2" t="s">
        <v>163</v>
      </c>
      <c r="K14" s="2" t="s">
        <v>163</v>
      </c>
      <c r="L14" s="2" t="s">
        <v>163</v>
      </c>
      <c r="M14" s="2" t="s">
        <v>234</v>
      </c>
      <c r="N14" s="2" t="s">
        <v>129</v>
      </c>
      <c r="O14" s="2" t="s">
        <v>129</v>
      </c>
      <c r="P14" s="2" t="s">
        <v>253</v>
      </c>
      <c r="Q14" s="60" t="s">
        <v>191</v>
      </c>
      <c r="R14" s="61" t="s">
        <v>255</v>
      </c>
      <c r="S14" s="61" t="s">
        <v>256</v>
      </c>
      <c r="T14" s="61" t="s">
        <v>258</v>
      </c>
      <c r="U14" s="61">
        <v>64</v>
      </c>
      <c r="V14" s="61">
        <v>600</v>
      </c>
      <c r="W14" s="58" t="s">
        <v>163</v>
      </c>
      <c r="X14" s="58" t="s">
        <v>163</v>
      </c>
      <c r="Y14" s="58" t="s">
        <v>163</v>
      </c>
      <c r="Z14" s="58" t="s">
        <v>167</v>
      </c>
      <c r="AA14" s="58" t="s">
        <v>167</v>
      </c>
      <c r="AB14" s="58" t="s">
        <v>44</v>
      </c>
      <c r="AC14" s="25" t="s">
        <v>167</v>
      </c>
      <c r="AD14" s="25" t="s">
        <v>167</v>
      </c>
      <c r="AE14" s="25" t="s">
        <v>167</v>
      </c>
      <c r="AF14" s="25" t="s">
        <v>165</v>
      </c>
      <c r="AG14" s="25" t="s">
        <v>167</v>
      </c>
    </row>
    <row r="15" spans="1:33" ht="45" x14ac:dyDescent="0.25">
      <c r="A15" s="5">
        <v>12</v>
      </c>
      <c r="B15" s="2" t="s">
        <v>15</v>
      </c>
      <c r="C15" s="2" t="s">
        <v>46</v>
      </c>
      <c r="D15" s="2" t="s">
        <v>94</v>
      </c>
      <c r="E15" s="59">
        <v>42426</v>
      </c>
      <c r="F15" s="2">
        <v>1</v>
      </c>
      <c r="G15" s="2" t="s">
        <v>95</v>
      </c>
      <c r="H15" s="2" t="s">
        <v>208</v>
      </c>
      <c r="I15" s="2" t="s">
        <v>163</v>
      </c>
      <c r="J15" s="2" t="s">
        <v>163</v>
      </c>
      <c r="K15" s="2" t="s">
        <v>163</v>
      </c>
      <c r="L15" s="2" t="s">
        <v>163</v>
      </c>
      <c r="M15" s="2" t="s">
        <v>227</v>
      </c>
      <c r="N15" s="2" t="s">
        <v>129</v>
      </c>
      <c r="O15" s="2" t="s">
        <v>129</v>
      </c>
      <c r="P15" s="2" t="s">
        <v>254</v>
      </c>
      <c r="Q15" s="60" t="s">
        <v>191</v>
      </c>
      <c r="R15" s="61" t="s">
        <v>255</v>
      </c>
      <c r="S15" s="61" t="s">
        <v>256</v>
      </c>
      <c r="T15" s="61" t="s">
        <v>258</v>
      </c>
      <c r="U15" s="61">
        <v>64</v>
      </c>
      <c r="V15" s="61">
        <v>371</v>
      </c>
      <c r="W15" s="58" t="s">
        <v>163</v>
      </c>
      <c r="X15" s="58" t="s">
        <v>163</v>
      </c>
      <c r="Y15" s="58" t="s">
        <v>167</v>
      </c>
      <c r="Z15" s="58" t="s">
        <v>167</v>
      </c>
      <c r="AA15" s="58" t="s">
        <v>163</v>
      </c>
      <c r="AB15" s="58" t="s">
        <v>44</v>
      </c>
      <c r="AC15" s="25" t="s">
        <v>167</v>
      </c>
      <c r="AD15" s="25" t="s">
        <v>167</v>
      </c>
      <c r="AE15" s="25" t="s">
        <v>167</v>
      </c>
      <c r="AF15" s="25" t="s">
        <v>165</v>
      </c>
      <c r="AG15" s="58" t="s">
        <v>187</v>
      </c>
    </row>
    <row r="16" spans="1:33" ht="45" x14ac:dyDescent="0.25">
      <c r="A16" s="5">
        <v>13</v>
      </c>
      <c r="B16" s="2" t="s">
        <v>14</v>
      </c>
      <c r="C16" s="2" t="s">
        <v>59</v>
      </c>
      <c r="D16" s="2" t="s">
        <v>94</v>
      </c>
      <c r="E16" s="59">
        <v>42426</v>
      </c>
      <c r="F16" s="2">
        <v>1</v>
      </c>
      <c r="G16" s="2" t="s">
        <v>93</v>
      </c>
      <c r="H16" s="2" t="s">
        <v>209</v>
      </c>
      <c r="I16" s="2" t="s">
        <v>163</v>
      </c>
      <c r="J16" s="2" t="s">
        <v>163</v>
      </c>
      <c r="K16" s="2" t="s">
        <v>163</v>
      </c>
      <c r="L16" s="2" t="s">
        <v>163</v>
      </c>
      <c r="M16" s="2" t="s">
        <v>235</v>
      </c>
      <c r="N16" s="2" t="s">
        <v>129</v>
      </c>
      <c r="O16" s="2" t="s">
        <v>129</v>
      </c>
      <c r="P16" s="2" t="s">
        <v>252</v>
      </c>
      <c r="Q16" s="60" t="s">
        <v>191</v>
      </c>
      <c r="R16" s="61" t="s">
        <v>255</v>
      </c>
      <c r="S16" s="61" t="s">
        <v>256</v>
      </c>
      <c r="T16" s="61" t="s">
        <v>258</v>
      </c>
      <c r="U16" s="61">
        <v>64</v>
      </c>
      <c r="V16" s="61">
        <v>0</v>
      </c>
      <c r="W16" s="58" t="s">
        <v>163</v>
      </c>
      <c r="X16" s="58" t="s">
        <v>163</v>
      </c>
      <c r="Y16" s="58" t="s">
        <v>167</v>
      </c>
      <c r="Z16" s="58" t="s">
        <v>167</v>
      </c>
      <c r="AA16" s="58" t="s">
        <v>163</v>
      </c>
      <c r="AB16" s="58" t="s">
        <v>44</v>
      </c>
      <c r="AC16" s="25" t="s">
        <v>167</v>
      </c>
      <c r="AD16" s="25" t="s">
        <v>167</v>
      </c>
      <c r="AE16" s="25" t="s">
        <v>167</v>
      </c>
      <c r="AF16" s="25" t="s">
        <v>165</v>
      </c>
      <c r="AG16" s="58" t="s">
        <v>187</v>
      </c>
    </row>
    <row r="17" spans="1:33" ht="45" x14ac:dyDescent="0.25">
      <c r="A17" s="5">
        <v>14</v>
      </c>
      <c r="B17" s="2" t="s">
        <v>13</v>
      </c>
      <c r="C17" s="2" t="s">
        <v>57</v>
      </c>
      <c r="D17" s="2" t="s">
        <v>90</v>
      </c>
      <c r="E17" s="59">
        <v>42427</v>
      </c>
      <c r="F17" s="2">
        <v>1</v>
      </c>
      <c r="G17" s="2" t="s">
        <v>93</v>
      </c>
      <c r="H17" s="2" t="s">
        <v>210</v>
      </c>
      <c r="I17" s="2" t="s">
        <v>163</v>
      </c>
      <c r="J17" s="2" t="s">
        <v>163</v>
      </c>
      <c r="K17" s="2" t="s">
        <v>163</v>
      </c>
      <c r="L17" s="2" t="s">
        <v>163</v>
      </c>
      <c r="M17" s="2" t="s">
        <v>236</v>
      </c>
      <c r="N17" s="2" t="s">
        <v>129</v>
      </c>
      <c r="O17" s="2" t="s">
        <v>129</v>
      </c>
      <c r="P17" s="2" t="s">
        <v>253</v>
      </c>
      <c r="Q17" s="60" t="s">
        <v>191</v>
      </c>
      <c r="R17" s="61" t="s">
        <v>255</v>
      </c>
      <c r="S17" s="61" t="s">
        <v>256</v>
      </c>
      <c r="T17" s="61" t="s">
        <v>258</v>
      </c>
      <c r="U17" s="61">
        <v>64</v>
      </c>
      <c r="V17" s="61">
        <v>0</v>
      </c>
      <c r="W17" s="58" t="s">
        <v>163</v>
      </c>
      <c r="X17" s="58" t="s">
        <v>163</v>
      </c>
      <c r="Y17" s="58" t="s">
        <v>163</v>
      </c>
      <c r="Z17" s="58" t="s">
        <v>167</v>
      </c>
      <c r="AA17" s="58" t="s">
        <v>163</v>
      </c>
      <c r="AB17" s="58" t="s">
        <v>44</v>
      </c>
      <c r="AC17" s="25" t="s">
        <v>167</v>
      </c>
      <c r="AD17" s="25" t="s">
        <v>167</v>
      </c>
      <c r="AE17" s="25" t="s">
        <v>167</v>
      </c>
      <c r="AF17" s="25" t="s">
        <v>165</v>
      </c>
      <c r="AG17" s="58" t="s">
        <v>187</v>
      </c>
    </row>
    <row r="18" spans="1:33" ht="30" x14ac:dyDescent="0.25">
      <c r="A18" s="5">
        <v>15</v>
      </c>
      <c r="B18" s="2" t="s">
        <v>2</v>
      </c>
      <c r="C18" s="2" t="s">
        <v>63</v>
      </c>
      <c r="D18" s="2" t="s">
        <v>111</v>
      </c>
      <c r="E18" s="59">
        <v>42433</v>
      </c>
      <c r="F18" s="2">
        <v>1</v>
      </c>
      <c r="G18" s="2" t="s">
        <v>95</v>
      </c>
      <c r="H18" s="60" t="s">
        <v>191</v>
      </c>
      <c r="I18" s="2" t="s">
        <v>167</v>
      </c>
      <c r="J18" s="2" t="s">
        <v>163</v>
      </c>
      <c r="K18" s="2" t="s">
        <v>163</v>
      </c>
      <c r="L18" s="2" t="s">
        <v>163</v>
      </c>
      <c r="M18" s="2" t="s">
        <v>237</v>
      </c>
      <c r="N18" s="2" t="s">
        <v>129</v>
      </c>
      <c r="O18" s="2" t="s">
        <v>129</v>
      </c>
      <c r="P18" s="2" t="s">
        <v>254</v>
      </c>
      <c r="Q18" s="60" t="s">
        <v>191</v>
      </c>
      <c r="R18" s="61" t="s">
        <v>255</v>
      </c>
      <c r="S18" s="61" t="s">
        <v>256</v>
      </c>
      <c r="T18" s="61" t="s">
        <v>258</v>
      </c>
      <c r="U18" s="61">
        <v>64</v>
      </c>
      <c r="V18" s="61">
        <v>130</v>
      </c>
      <c r="W18" s="58" t="s">
        <v>163</v>
      </c>
      <c r="X18" s="58" t="s">
        <v>167</v>
      </c>
      <c r="Y18" s="58" t="s">
        <v>163</v>
      </c>
      <c r="Z18" s="58" t="s">
        <v>167</v>
      </c>
      <c r="AA18" s="58" t="s">
        <v>163</v>
      </c>
      <c r="AB18" s="58" t="s">
        <v>129</v>
      </c>
      <c r="AC18" s="58" t="s">
        <v>129</v>
      </c>
      <c r="AD18" s="58" t="s">
        <v>129</v>
      </c>
      <c r="AE18" s="58" t="s">
        <v>129</v>
      </c>
      <c r="AF18" s="58" t="s">
        <v>129</v>
      </c>
      <c r="AG18" s="25" t="s">
        <v>167</v>
      </c>
    </row>
    <row r="19" spans="1:33" ht="45" x14ac:dyDescent="0.25">
      <c r="A19" s="5">
        <v>16</v>
      </c>
      <c r="B19" s="63" t="s">
        <v>17</v>
      </c>
      <c r="C19" s="2" t="s">
        <v>135</v>
      </c>
      <c r="D19" s="2" t="s">
        <v>90</v>
      </c>
      <c r="E19" s="59">
        <v>42434</v>
      </c>
      <c r="F19" s="2">
        <v>1</v>
      </c>
      <c r="G19" s="2" t="s">
        <v>97</v>
      </c>
      <c r="H19" s="2" t="s">
        <v>211</v>
      </c>
      <c r="I19" s="2" t="s">
        <v>163</v>
      </c>
      <c r="J19" s="2" t="s">
        <v>163</v>
      </c>
      <c r="K19" s="2" t="s">
        <v>163</v>
      </c>
      <c r="L19" s="60" t="s">
        <v>130</v>
      </c>
      <c r="M19" s="2" t="s">
        <v>129</v>
      </c>
      <c r="N19" s="2" t="s">
        <v>129</v>
      </c>
      <c r="O19" s="2" t="s">
        <v>129</v>
      </c>
      <c r="P19" s="2" t="s">
        <v>129</v>
      </c>
      <c r="Q19" s="2" t="s">
        <v>129</v>
      </c>
      <c r="R19" s="61" t="s">
        <v>129</v>
      </c>
      <c r="S19" s="61" t="s">
        <v>129</v>
      </c>
      <c r="T19" s="61" t="s">
        <v>129</v>
      </c>
      <c r="U19" s="61" t="s">
        <v>129</v>
      </c>
      <c r="V19" s="61">
        <v>302</v>
      </c>
      <c r="W19" s="58" t="s">
        <v>163</v>
      </c>
      <c r="X19" s="58" t="s">
        <v>167</v>
      </c>
      <c r="Y19" s="58" t="s">
        <v>163</v>
      </c>
      <c r="Z19" s="58" t="s">
        <v>163</v>
      </c>
      <c r="AA19" s="58" t="s">
        <v>167</v>
      </c>
      <c r="AB19" s="58" t="s">
        <v>44</v>
      </c>
      <c r="AC19" s="25" t="s">
        <v>163</v>
      </c>
      <c r="AD19" s="25" t="s">
        <v>167</v>
      </c>
      <c r="AE19" s="25" t="s">
        <v>164</v>
      </c>
      <c r="AF19" s="58" t="s">
        <v>44</v>
      </c>
      <c r="AG19" s="58" t="s">
        <v>44</v>
      </c>
    </row>
    <row r="20" spans="1:33" ht="30" x14ac:dyDescent="0.25">
      <c r="A20" s="69">
        <v>17</v>
      </c>
      <c r="B20" s="70" t="s">
        <v>18</v>
      </c>
      <c r="C20" s="71" t="s">
        <v>110</v>
      </c>
      <c r="D20" s="71" t="s">
        <v>98</v>
      </c>
      <c r="E20" s="68" t="s">
        <v>271</v>
      </c>
      <c r="F20" s="71">
        <v>1</v>
      </c>
      <c r="G20" s="71" t="s">
        <v>95</v>
      </c>
      <c r="H20" s="71" t="s">
        <v>212</v>
      </c>
      <c r="I20" s="71" t="s">
        <v>163</v>
      </c>
      <c r="J20" s="71" t="s">
        <v>130</v>
      </c>
      <c r="K20" s="71" t="s">
        <v>130</v>
      </c>
      <c r="L20" s="72" t="s">
        <v>130</v>
      </c>
      <c r="M20" s="71" t="s">
        <v>129</v>
      </c>
      <c r="N20" s="71" t="s">
        <v>129</v>
      </c>
      <c r="O20" s="71" t="s">
        <v>129</v>
      </c>
      <c r="P20" s="71" t="s">
        <v>129</v>
      </c>
      <c r="Q20" s="71" t="s">
        <v>129</v>
      </c>
      <c r="R20" s="73" t="s">
        <v>129</v>
      </c>
      <c r="S20" s="73" t="s">
        <v>129</v>
      </c>
      <c r="T20" s="73" t="s">
        <v>129</v>
      </c>
      <c r="U20" s="73" t="s">
        <v>129</v>
      </c>
      <c r="V20" s="73" t="s">
        <v>129</v>
      </c>
      <c r="W20" s="74" t="s">
        <v>167</v>
      </c>
      <c r="X20" s="74" t="s">
        <v>167</v>
      </c>
      <c r="Y20" s="74" t="s">
        <v>163</v>
      </c>
      <c r="Z20" s="74" t="s">
        <v>163</v>
      </c>
      <c r="AA20" s="74" t="s">
        <v>167</v>
      </c>
      <c r="AB20" s="74" t="s">
        <v>44</v>
      </c>
      <c r="AC20" s="25" t="s">
        <v>163</v>
      </c>
      <c r="AD20" s="25" t="s">
        <v>167</v>
      </c>
      <c r="AE20" s="25" t="s">
        <v>164</v>
      </c>
      <c r="AF20" s="75" t="s">
        <v>165</v>
      </c>
      <c r="AG20" s="74" t="s">
        <v>187</v>
      </c>
    </row>
    <row r="21" spans="1:33" ht="30" x14ac:dyDescent="0.25">
      <c r="A21" s="5">
        <v>18</v>
      </c>
      <c r="B21" s="63" t="s">
        <v>3</v>
      </c>
      <c r="C21" s="63" t="s">
        <v>136</v>
      </c>
      <c r="D21" s="63" t="s">
        <v>96</v>
      </c>
      <c r="E21" s="64" t="s">
        <v>137</v>
      </c>
      <c r="F21" s="2">
        <v>4</v>
      </c>
      <c r="G21" s="2" t="s">
        <v>138</v>
      </c>
      <c r="H21" s="2" t="s">
        <v>191</v>
      </c>
      <c r="I21" s="2" t="s">
        <v>167</v>
      </c>
      <c r="J21" s="2" t="s">
        <v>163</v>
      </c>
      <c r="K21" s="2" t="s">
        <v>163</v>
      </c>
      <c r="L21" s="2" t="s">
        <v>163</v>
      </c>
      <c r="M21" s="2" t="s">
        <v>238</v>
      </c>
      <c r="N21" s="2" t="s">
        <v>129</v>
      </c>
      <c r="O21" s="2" t="s">
        <v>248</v>
      </c>
      <c r="P21" s="2" t="s">
        <v>254</v>
      </c>
      <c r="Q21" s="60" t="s">
        <v>191</v>
      </c>
      <c r="R21" s="61" t="s">
        <v>255</v>
      </c>
      <c r="S21" s="61" t="s">
        <v>256</v>
      </c>
      <c r="T21" s="61" t="s">
        <v>258</v>
      </c>
      <c r="U21" s="61" t="s">
        <v>267</v>
      </c>
      <c r="V21" s="61">
        <v>1152</v>
      </c>
      <c r="W21" s="58" t="s">
        <v>163</v>
      </c>
      <c r="X21" s="58" t="s">
        <v>163</v>
      </c>
      <c r="Y21" s="58" t="s">
        <v>167</v>
      </c>
      <c r="Z21" s="58" t="s">
        <v>167</v>
      </c>
      <c r="AA21" s="58" t="s">
        <v>163</v>
      </c>
      <c r="AB21" s="58" t="s">
        <v>129</v>
      </c>
      <c r="AC21" s="58" t="s">
        <v>129</v>
      </c>
      <c r="AD21" s="58" t="s">
        <v>129</v>
      </c>
      <c r="AE21" s="58" t="s">
        <v>129</v>
      </c>
      <c r="AF21" s="58" t="s">
        <v>129</v>
      </c>
      <c r="AG21" s="25" t="s">
        <v>167</v>
      </c>
    </row>
    <row r="22" spans="1:33" ht="45" x14ac:dyDescent="0.25">
      <c r="A22" s="5">
        <v>19</v>
      </c>
      <c r="B22" s="63" t="s">
        <v>20</v>
      </c>
      <c r="C22" s="2" t="s">
        <v>66</v>
      </c>
      <c r="D22" s="2" t="s">
        <v>98</v>
      </c>
      <c r="E22" s="59">
        <v>42440</v>
      </c>
      <c r="F22" s="2">
        <v>1</v>
      </c>
      <c r="G22" s="2" t="s">
        <v>113</v>
      </c>
      <c r="H22" s="2" t="s">
        <v>213</v>
      </c>
      <c r="I22" s="2" t="s">
        <v>163</v>
      </c>
      <c r="J22" s="2" t="s">
        <v>163</v>
      </c>
      <c r="K22" s="2" t="s">
        <v>163</v>
      </c>
      <c r="L22" s="2" t="s">
        <v>163</v>
      </c>
      <c r="M22" s="2" t="s">
        <v>231</v>
      </c>
      <c r="N22" s="2" t="s">
        <v>129</v>
      </c>
      <c r="O22" s="2" t="s">
        <v>129</v>
      </c>
      <c r="P22" s="2" t="s">
        <v>252</v>
      </c>
      <c r="Q22" s="60" t="s">
        <v>191</v>
      </c>
      <c r="R22" s="61" t="s">
        <v>255</v>
      </c>
      <c r="S22" s="61" t="s">
        <v>256</v>
      </c>
      <c r="T22" s="61" t="s">
        <v>258</v>
      </c>
      <c r="U22" s="61">
        <v>64</v>
      </c>
      <c r="V22" s="61">
        <v>246</v>
      </c>
      <c r="W22" s="58" t="s">
        <v>167</v>
      </c>
      <c r="X22" s="58" t="s">
        <v>163</v>
      </c>
      <c r="Y22" s="58" t="s">
        <v>163</v>
      </c>
      <c r="Z22" s="58" t="s">
        <v>167</v>
      </c>
      <c r="AA22" s="58" t="s">
        <v>163</v>
      </c>
      <c r="AB22" s="58" t="s">
        <v>44</v>
      </c>
      <c r="AC22" s="25" t="s">
        <v>167</v>
      </c>
      <c r="AD22" s="25" t="s">
        <v>167</v>
      </c>
      <c r="AE22" s="25" t="s">
        <v>167</v>
      </c>
      <c r="AF22" s="25" t="s">
        <v>165</v>
      </c>
      <c r="AG22" s="58" t="s">
        <v>187</v>
      </c>
    </row>
    <row r="23" spans="1:33" ht="45" x14ac:dyDescent="0.25">
      <c r="A23" s="5">
        <v>20</v>
      </c>
      <c r="B23" s="63" t="s">
        <v>19</v>
      </c>
      <c r="C23" s="2" t="s">
        <v>65</v>
      </c>
      <c r="D23" s="2" t="s">
        <v>98</v>
      </c>
      <c r="E23" s="59">
        <v>42441</v>
      </c>
      <c r="F23" s="2">
        <v>1</v>
      </c>
      <c r="G23" s="2" t="s">
        <v>97</v>
      </c>
      <c r="H23" s="2" t="s">
        <v>214</v>
      </c>
      <c r="I23" s="2" t="s">
        <v>163</v>
      </c>
      <c r="J23" s="2" t="s">
        <v>163</v>
      </c>
      <c r="K23" s="2" t="s">
        <v>163</v>
      </c>
      <c r="L23" s="2" t="s">
        <v>163</v>
      </c>
      <c r="M23" s="2" t="s">
        <v>231</v>
      </c>
      <c r="N23" s="2" t="s">
        <v>129</v>
      </c>
      <c r="O23" s="2" t="s">
        <v>129</v>
      </c>
      <c r="P23" s="2" t="s">
        <v>253</v>
      </c>
      <c r="Q23" s="60" t="s">
        <v>191</v>
      </c>
      <c r="R23" s="61" t="s">
        <v>255</v>
      </c>
      <c r="S23" s="61" t="s">
        <v>256</v>
      </c>
      <c r="T23" s="61" t="s">
        <v>258</v>
      </c>
      <c r="U23" s="61">
        <v>64</v>
      </c>
      <c r="V23" s="61">
        <v>330</v>
      </c>
      <c r="W23" s="58" t="s">
        <v>163</v>
      </c>
      <c r="X23" s="58" t="s">
        <v>163</v>
      </c>
      <c r="Y23" s="58" t="s">
        <v>163</v>
      </c>
      <c r="Z23" s="58" t="s">
        <v>167</v>
      </c>
      <c r="AA23" s="58" t="s">
        <v>163</v>
      </c>
      <c r="AB23" s="58" t="s">
        <v>44</v>
      </c>
      <c r="AC23" s="25" t="s">
        <v>167</v>
      </c>
      <c r="AD23" s="25" t="s">
        <v>167</v>
      </c>
      <c r="AE23" s="25" t="s">
        <v>167</v>
      </c>
      <c r="AF23" s="25" t="s">
        <v>165</v>
      </c>
      <c r="AG23" s="58" t="s">
        <v>187</v>
      </c>
    </row>
    <row r="24" spans="1:33" ht="112.5" x14ac:dyDescent="0.25">
      <c r="A24" s="5">
        <v>21</v>
      </c>
      <c r="B24" s="63" t="s">
        <v>79</v>
      </c>
      <c r="C24" s="2" t="s">
        <v>114</v>
      </c>
      <c r="D24" s="2" t="s">
        <v>115</v>
      </c>
      <c r="E24" s="64" t="s">
        <v>139</v>
      </c>
      <c r="F24" s="2">
        <v>2</v>
      </c>
      <c r="G24" s="2" t="s">
        <v>116</v>
      </c>
      <c r="H24" s="2" t="s">
        <v>191</v>
      </c>
      <c r="I24" s="2" t="s">
        <v>167</v>
      </c>
      <c r="J24" s="2" t="s">
        <v>163</v>
      </c>
      <c r="K24" s="2" t="s">
        <v>163</v>
      </c>
      <c r="L24" s="65" t="s">
        <v>173</v>
      </c>
      <c r="M24" s="2" t="s">
        <v>129</v>
      </c>
      <c r="N24" s="2" t="s">
        <v>129</v>
      </c>
      <c r="O24" s="2" t="s">
        <v>129</v>
      </c>
      <c r="P24" s="2" t="s">
        <v>129</v>
      </c>
      <c r="Q24" s="2" t="s">
        <v>129</v>
      </c>
      <c r="R24" s="61" t="s">
        <v>129</v>
      </c>
      <c r="S24" s="61" t="s">
        <v>129</v>
      </c>
      <c r="T24" s="61" t="s">
        <v>129</v>
      </c>
      <c r="U24" s="61" t="s">
        <v>129</v>
      </c>
      <c r="V24" s="61">
        <v>20</v>
      </c>
      <c r="W24" s="58" t="s">
        <v>167</v>
      </c>
      <c r="X24" s="58" t="s">
        <v>167</v>
      </c>
      <c r="Y24" s="58" t="s">
        <v>167</v>
      </c>
      <c r="Z24" s="58" t="s">
        <v>167</v>
      </c>
      <c r="AA24" s="58" t="s">
        <v>163</v>
      </c>
      <c r="AB24" s="58" t="s">
        <v>129</v>
      </c>
      <c r="AC24" s="58" t="s">
        <v>129</v>
      </c>
      <c r="AD24" s="58" t="s">
        <v>129</v>
      </c>
      <c r="AE24" s="58" t="s">
        <v>129</v>
      </c>
      <c r="AF24" s="58" t="s">
        <v>129</v>
      </c>
      <c r="AG24" s="25" t="s">
        <v>167</v>
      </c>
    </row>
    <row r="25" spans="1:33" ht="45" x14ac:dyDescent="0.25">
      <c r="A25" s="5">
        <v>22</v>
      </c>
      <c r="B25" s="63" t="s">
        <v>21</v>
      </c>
      <c r="C25" s="2" t="s">
        <v>56</v>
      </c>
      <c r="D25" s="2" t="s">
        <v>94</v>
      </c>
      <c r="E25" s="59">
        <v>42447</v>
      </c>
      <c r="F25" s="2">
        <v>1</v>
      </c>
      <c r="G25" s="2" t="s">
        <v>104</v>
      </c>
      <c r="H25" s="2" t="s">
        <v>215</v>
      </c>
      <c r="I25" s="2" t="s">
        <v>163</v>
      </c>
      <c r="J25" s="2" t="s">
        <v>163</v>
      </c>
      <c r="K25" s="2" t="s">
        <v>163</v>
      </c>
      <c r="L25" s="60" t="s">
        <v>130</v>
      </c>
      <c r="M25" s="2" t="s">
        <v>129</v>
      </c>
      <c r="N25" s="2" t="s">
        <v>129</v>
      </c>
      <c r="O25" s="2" t="s">
        <v>129</v>
      </c>
      <c r="P25" s="2" t="s">
        <v>129</v>
      </c>
      <c r="Q25" s="2" t="s">
        <v>129</v>
      </c>
      <c r="R25" s="61" t="s">
        <v>129</v>
      </c>
      <c r="S25" s="61" t="s">
        <v>129</v>
      </c>
      <c r="T25" s="61" t="s">
        <v>129</v>
      </c>
      <c r="U25" s="61" t="s">
        <v>129</v>
      </c>
      <c r="V25" s="61" t="s">
        <v>129</v>
      </c>
      <c r="W25" s="58" t="s">
        <v>163</v>
      </c>
      <c r="X25" s="58" t="s">
        <v>167</v>
      </c>
      <c r="Y25" s="58" t="s">
        <v>167</v>
      </c>
      <c r="Z25" s="58" t="s">
        <v>163</v>
      </c>
      <c r="AA25" s="58" t="s">
        <v>167</v>
      </c>
      <c r="AB25" s="58" t="s">
        <v>44</v>
      </c>
      <c r="AC25" s="58" t="s">
        <v>163</v>
      </c>
      <c r="AD25" s="58" t="s">
        <v>163</v>
      </c>
      <c r="AE25" s="58" t="s">
        <v>164</v>
      </c>
      <c r="AF25" s="58" t="s">
        <v>44</v>
      </c>
      <c r="AG25" s="58" t="s">
        <v>44</v>
      </c>
    </row>
    <row r="26" spans="1:33" ht="45" x14ac:dyDescent="0.25">
      <c r="A26" s="5">
        <v>23</v>
      </c>
      <c r="B26" s="63" t="s">
        <v>22</v>
      </c>
      <c r="C26" s="2" t="s">
        <v>46</v>
      </c>
      <c r="D26" s="2" t="s">
        <v>94</v>
      </c>
      <c r="E26" s="59">
        <v>42454</v>
      </c>
      <c r="F26" s="2">
        <v>1</v>
      </c>
      <c r="G26" s="2" t="s">
        <v>95</v>
      </c>
      <c r="H26" s="2" t="s">
        <v>208</v>
      </c>
      <c r="I26" s="2" t="s">
        <v>163</v>
      </c>
      <c r="J26" s="2" t="s">
        <v>163</v>
      </c>
      <c r="K26" s="2" t="s">
        <v>163</v>
      </c>
      <c r="L26" s="60" t="s">
        <v>130</v>
      </c>
      <c r="M26" s="2" t="s">
        <v>129</v>
      </c>
      <c r="N26" s="2" t="s">
        <v>129</v>
      </c>
      <c r="O26" s="2" t="s">
        <v>129</v>
      </c>
      <c r="P26" s="2" t="s">
        <v>129</v>
      </c>
      <c r="Q26" s="2" t="s">
        <v>129</v>
      </c>
      <c r="R26" s="61" t="s">
        <v>129</v>
      </c>
      <c r="S26" s="61" t="s">
        <v>129</v>
      </c>
      <c r="T26" s="61" t="s">
        <v>129</v>
      </c>
      <c r="U26" s="61" t="s">
        <v>129</v>
      </c>
      <c r="V26" s="61" t="s">
        <v>129</v>
      </c>
      <c r="W26" s="58" t="s">
        <v>163</v>
      </c>
      <c r="X26" s="58" t="s">
        <v>163</v>
      </c>
      <c r="Y26" s="58" t="s">
        <v>167</v>
      </c>
      <c r="Z26" s="58" t="s">
        <v>163</v>
      </c>
      <c r="AA26" s="58" t="s">
        <v>163</v>
      </c>
      <c r="AB26" s="58" t="s">
        <v>44</v>
      </c>
      <c r="AC26" s="58" t="s">
        <v>163</v>
      </c>
      <c r="AD26" s="25" t="s">
        <v>167</v>
      </c>
      <c r="AE26" s="25" t="s">
        <v>164</v>
      </c>
      <c r="AF26" s="25" t="s">
        <v>165</v>
      </c>
      <c r="AG26" s="58" t="s">
        <v>187</v>
      </c>
    </row>
    <row r="27" spans="1:33" ht="75" x14ac:dyDescent="0.25">
      <c r="A27" s="5">
        <v>24</v>
      </c>
      <c r="B27" s="63" t="s">
        <v>24</v>
      </c>
      <c r="C27" s="2" t="s">
        <v>69</v>
      </c>
      <c r="D27" s="2" t="s">
        <v>90</v>
      </c>
      <c r="E27" s="59">
        <v>42467</v>
      </c>
      <c r="F27" s="2">
        <v>1</v>
      </c>
      <c r="G27" s="2" t="s">
        <v>95</v>
      </c>
      <c r="H27" s="2" t="s">
        <v>216</v>
      </c>
      <c r="I27" s="2" t="s">
        <v>163</v>
      </c>
      <c r="J27" s="2" t="s">
        <v>163</v>
      </c>
      <c r="K27" s="2" t="s">
        <v>163</v>
      </c>
      <c r="L27" s="2" t="s">
        <v>163</v>
      </c>
      <c r="M27" s="2" t="s">
        <v>239</v>
      </c>
      <c r="N27" s="2" t="s">
        <v>129</v>
      </c>
      <c r="O27" s="2" t="s">
        <v>249</v>
      </c>
      <c r="P27" s="2" t="s">
        <v>254</v>
      </c>
      <c r="Q27" s="60" t="s">
        <v>191</v>
      </c>
      <c r="R27" s="61" t="s">
        <v>255</v>
      </c>
      <c r="S27" s="61" t="s">
        <v>256</v>
      </c>
      <c r="T27" s="61" t="s">
        <v>257</v>
      </c>
      <c r="U27" s="61">
        <v>30</v>
      </c>
      <c r="V27" s="61">
        <v>475</v>
      </c>
      <c r="W27" s="58" t="s">
        <v>163</v>
      </c>
      <c r="X27" s="58" t="s">
        <v>163</v>
      </c>
      <c r="Y27" s="58" t="s">
        <v>163</v>
      </c>
      <c r="Z27" s="58" t="s">
        <v>167</v>
      </c>
      <c r="AA27" s="58" t="s">
        <v>163</v>
      </c>
      <c r="AB27" s="58" t="s">
        <v>44</v>
      </c>
      <c r="AC27" s="25" t="s">
        <v>167</v>
      </c>
      <c r="AD27" s="25" t="s">
        <v>167</v>
      </c>
      <c r="AE27" s="25" t="s">
        <v>167</v>
      </c>
      <c r="AF27" s="25" t="s">
        <v>165</v>
      </c>
      <c r="AG27" s="58" t="s">
        <v>187</v>
      </c>
    </row>
    <row r="28" spans="1:33" ht="45" x14ac:dyDescent="0.25">
      <c r="A28" s="5">
        <v>25</v>
      </c>
      <c r="B28" s="63" t="s">
        <v>25</v>
      </c>
      <c r="C28" s="2" t="s">
        <v>70</v>
      </c>
      <c r="D28" s="2" t="s">
        <v>90</v>
      </c>
      <c r="E28" s="59">
        <v>42469</v>
      </c>
      <c r="F28" s="2">
        <v>1</v>
      </c>
      <c r="G28" s="2" t="s">
        <v>113</v>
      </c>
      <c r="H28" s="63" t="s">
        <v>217</v>
      </c>
      <c r="I28" s="2" t="s">
        <v>163</v>
      </c>
      <c r="J28" s="2" t="s">
        <v>163</v>
      </c>
      <c r="K28" s="2" t="s">
        <v>163</v>
      </c>
      <c r="L28" s="2" t="s">
        <v>163</v>
      </c>
      <c r="M28" s="2" t="s">
        <v>230</v>
      </c>
      <c r="N28" s="2" t="s">
        <v>244</v>
      </c>
      <c r="O28" s="2" t="s">
        <v>129</v>
      </c>
      <c r="P28" s="2" t="s">
        <v>129</v>
      </c>
      <c r="Q28" s="60" t="s">
        <v>191</v>
      </c>
      <c r="R28" s="61" t="s">
        <v>255</v>
      </c>
      <c r="S28" s="61" t="s">
        <v>256</v>
      </c>
      <c r="T28" s="61" t="s">
        <v>257</v>
      </c>
      <c r="U28" s="61">
        <v>30</v>
      </c>
      <c r="V28" s="61">
        <v>344</v>
      </c>
      <c r="W28" s="58" t="s">
        <v>163</v>
      </c>
      <c r="X28" s="58" t="s">
        <v>167</v>
      </c>
      <c r="Y28" s="58" t="s">
        <v>163</v>
      </c>
      <c r="Z28" s="58" t="s">
        <v>167</v>
      </c>
      <c r="AA28" s="58" t="s">
        <v>163</v>
      </c>
      <c r="AB28" s="58" t="s">
        <v>44</v>
      </c>
      <c r="AC28" s="25" t="s">
        <v>167</v>
      </c>
      <c r="AD28" s="25" t="s">
        <v>167</v>
      </c>
      <c r="AE28" s="25" t="s">
        <v>167</v>
      </c>
      <c r="AF28" s="25" t="s">
        <v>165</v>
      </c>
      <c r="AG28" s="58" t="s">
        <v>187</v>
      </c>
    </row>
    <row r="29" spans="1:33" ht="60" x14ac:dyDescent="0.25">
      <c r="A29" s="5">
        <v>26</v>
      </c>
      <c r="B29" s="63" t="s">
        <v>23</v>
      </c>
      <c r="C29" s="2" t="s">
        <v>68</v>
      </c>
      <c r="D29" s="2" t="s">
        <v>117</v>
      </c>
      <c r="E29" s="59">
        <v>42470</v>
      </c>
      <c r="F29" s="2">
        <v>1</v>
      </c>
      <c r="G29" s="2" t="s">
        <v>118</v>
      </c>
      <c r="H29" s="2" t="s">
        <v>218</v>
      </c>
      <c r="I29" s="2" t="s">
        <v>163</v>
      </c>
      <c r="J29" s="2" t="s">
        <v>163</v>
      </c>
      <c r="K29" s="2" t="s">
        <v>163</v>
      </c>
      <c r="L29" s="2" t="s">
        <v>163</v>
      </c>
      <c r="M29" s="2" t="s">
        <v>240</v>
      </c>
      <c r="N29" s="2" t="s">
        <v>129</v>
      </c>
      <c r="O29" s="2" t="s">
        <v>129</v>
      </c>
      <c r="P29" s="2" t="s">
        <v>129</v>
      </c>
      <c r="Q29" s="60" t="s">
        <v>191</v>
      </c>
      <c r="R29" s="61" t="s">
        <v>255</v>
      </c>
      <c r="S29" s="61" t="s">
        <v>256</v>
      </c>
      <c r="T29" s="61" t="s">
        <v>258</v>
      </c>
      <c r="U29" s="61">
        <v>64</v>
      </c>
      <c r="V29" s="61">
        <v>223</v>
      </c>
      <c r="W29" s="58" t="s">
        <v>163</v>
      </c>
      <c r="X29" s="58" t="s">
        <v>163</v>
      </c>
      <c r="Y29" s="58" t="s">
        <v>163</v>
      </c>
      <c r="Z29" s="58" t="s">
        <v>163</v>
      </c>
      <c r="AA29" s="58" t="s">
        <v>163</v>
      </c>
      <c r="AB29" s="58" t="s">
        <v>44</v>
      </c>
      <c r="AC29" s="25" t="s">
        <v>167</v>
      </c>
      <c r="AD29" s="25" t="s">
        <v>167</v>
      </c>
      <c r="AE29" s="25" t="s">
        <v>167</v>
      </c>
      <c r="AF29" s="25" t="s">
        <v>165</v>
      </c>
      <c r="AG29" s="58" t="s">
        <v>187</v>
      </c>
    </row>
    <row r="30" spans="1:33" ht="30" x14ac:dyDescent="0.25">
      <c r="A30" s="5">
        <v>27</v>
      </c>
      <c r="B30" s="63" t="s">
        <v>26</v>
      </c>
      <c r="C30" s="2" t="s">
        <v>73</v>
      </c>
      <c r="D30" s="2" t="s">
        <v>94</v>
      </c>
      <c r="E30" s="59">
        <v>42474</v>
      </c>
      <c r="F30" s="2">
        <v>1</v>
      </c>
      <c r="G30" s="2" t="s">
        <v>120</v>
      </c>
      <c r="H30" s="2" t="s">
        <v>219</v>
      </c>
      <c r="I30" s="2" t="s">
        <v>163</v>
      </c>
      <c r="J30" s="2" t="s">
        <v>163</v>
      </c>
      <c r="K30" s="2" t="s">
        <v>163</v>
      </c>
      <c r="L30" s="60" t="s">
        <v>130</v>
      </c>
      <c r="M30" s="2" t="s">
        <v>129</v>
      </c>
      <c r="N30" s="2" t="s">
        <v>129</v>
      </c>
      <c r="O30" s="2" t="s">
        <v>129</v>
      </c>
      <c r="P30" s="2" t="s">
        <v>129</v>
      </c>
      <c r="Q30" s="2" t="s">
        <v>129</v>
      </c>
      <c r="R30" s="61" t="s">
        <v>129</v>
      </c>
      <c r="S30" s="61" t="s">
        <v>129</v>
      </c>
      <c r="T30" s="61" t="s">
        <v>129</v>
      </c>
      <c r="U30" s="61" t="s">
        <v>129</v>
      </c>
      <c r="V30" s="61" t="s">
        <v>129</v>
      </c>
      <c r="W30" s="58" t="s">
        <v>163</v>
      </c>
      <c r="X30" s="58" t="s">
        <v>167</v>
      </c>
      <c r="Y30" s="58" t="s">
        <v>167</v>
      </c>
      <c r="Z30" s="58" t="s">
        <v>167</v>
      </c>
      <c r="AA30" s="58" t="s">
        <v>163</v>
      </c>
      <c r="AB30" s="58" t="s">
        <v>44</v>
      </c>
      <c r="AC30" s="25" t="s">
        <v>163</v>
      </c>
      <c r="AD30" s="25" t="s">
        <v>163</v>
      </c>
      <c r="AE30" s="25" t="s">
        <v>164</v>
      </c>
      <c r="AF30" s="25" t="s">
        <v>165</v>
      </c>
      <c r="AG30" s="58" t="s">
        <v>187</v>
      </c>
    </row>
    <row r="31" spans="1:33" ht="45" x14ac:dyDescent="0.25">
      <c r="A31" s="5">
        <v>28</v>
      </c>
      <c r="B31" s="63" t="s">
        <v>27</v>
      </c>
      <c r="C31" s="2" t="s">
        <v>59</v>
      </c>
      <c r="D31" s="2" t="s">
        <v>94</v>
      </c>
      <c r="E31" s="59">
        <v>42475</v>
      </c>
      <c r="F31" s="2">
        <v>1</v>
      </c>
      <c r="G31" s="2" t="s">
        <v>104</v>
      </c>
      <c r="H31" s="2" t="s">
        <v>220</v>
      </c>
      <c r="I31" s="2" t="s">
        <v>163</v>
      </c>
      <c r="J31" s="2" t="s">
        <v>163</v>
      </c>
      <c r="K31" s="2" t="s">
        <v>163</v>
      </c>
      <c r="L31" s="60" t="s">
        <v>130</v>
      </c>
      <c r="M31" s="2" t="s">
        <v>129</v>
      </c>
      <c r="N31" s="2" t="s">
        <v>129</v>
      </c>
      <c r="O31" s="2" t="s">
        <v>129</v>
      </c>
      <c r="P31" s="2" t="s">
        <v>129</v>
      </c>
      <c r="Q31" s="2" t="s">
        <v>129</v>
      </c>
      <c r="R31" s="61" t="s">
        <v>129</v>
      </c>
      <c r="S31" s="61" t="s">
        <v>129</v>
      </c>
      <c r="T31" s="61" t="s">
        <v>129</v>
      </c>
      <c r="U31" s="61" t="s">
        <v>129</v>
      </c>
      <c r="V31" s="61">
        <v>140</v>
      </c>
      <c r="W31" s="58" t="s">
        <v>163</v>
      </c>
      <c r="X31" s="58" t="s">
        <v>167</v>
      </c>
      <c r="Y31" s="58" t="s">
        <v>163</v>
      </c>
      <c r="Z31" s="58" t="s">
        <v>163</v>
      </c>
      <c r="AA31" s="58" t="s">
        <v>167</v>
      </c>
      <c r="AB31" s="58" t="s">
        <v>44</v>
      </c>
      <c r="AC31" s="58" t="s">
        <v>163</v>
      </c>
      <c r="AD31" s="58" t="s">
        <v>163</v>
      </c>
      <c r="AE31" s="58" t="s">
        <v>164</v>
      </c>
      <c r="AF31" s="25" t="s">
        <v>165</v>
      </c>
      <c r="AG31" s="58" t="s">
        <v>44</v>
      </c>
    </row>
    <row r="32" spans="1:33" ht="60" x14ac:dyDescent="0.25">
      <c r="A32" s="5">
        <v>29</v>
      </c>
      <c r="B32" s="2" t="s">
        <v>80</v>
      </c>
      <c r="C32" s="2" t="s">
        <v>72</v>
      </c>
      <c r="D32" s="2" t="s">
        <v>90</v>
      </c>
      <c r="E32" s="59">
        <v>42476</v>
      </c>
      <c r="F32" s="2">
        <v>1</v>
      </c>
      <c r="G32" s="2" t="s">
        <v>113</v>
      </c>
      <c r="H32" s="2" t="s">
        <v>221</v>
      </c>
      <c r="I32" s="2" t="s">
        <v>163</v>
      </c>
      <c r="J32" s="2" t="s">
        <v>163</v>
      </c>
      <c r="K32" s="2" t="s">
        <v>163</v>
      </c>
      <c r="L32" s="2" t="s">
        <v>163</v>
      </c>
      <c r="M32" s="2" t="s">
        <v>231</v>
      </c>
      <c r="N32" s="2" t="s">
        <v>245</v>
      </c>
      <c r="O32" s="2" t="s">
        <v>129</v>
      </c>
      <c r="P32" s="2" t="s">
        <v>129</v>
      </c>
      <c r="Q32" s="60" t="s">
        <v>191</v>
      </c>
      <c r="R32" s="61" t="s">
        <v>255</v>
      </c>
      <c r="S32" s="61" t="s">
        <v>256</v>
      </c>
      <c r="T32" s="61" t="s">
        <v>258</v>
      </c>
      <c r="U32" s="61">
        <v>64</v>
      </c>
      <c r="V32" s="61">
        <v>622</v>
      </c>
      <c r="W32" s="58" t="s">
        <v>163</v>
      </c>
      <c r="X32" s="58" t="s">
        <v>167</v>
      </c>
      <c r="Y32" s="58" t="s">
        <v>163</v>
      </c>
      <c r="Z32" s="58" t="s">
        <v>167</v>
      </c>
      <c r="AA32" s="58" t="s">
        <v>163</v>
      </c>
      <c r="AB32" s="58" t="s">
        <v>44</v>
      </c>
      <c r="AC32" s="25" t="s">
        <v>167</v>
      </c>
      <c r="AD32" s="25" t="s">
        <v>167</v>
      </c>
      <c r="AE32" s="25" t="s">
        <v>167</v>
      </c>
      <c r="AF32" s="25" t="s">
        <v>165</v>
      </c>
      <c r="AG32" s="58" t="s">
        <v>187</v>
      </c>
    </row>
    <row r="33" spans="1:33" ht="45" x14ac:dyDescent="0.25">
      <c r="A33" s="5">
        <v>30</v>
      </c>
      <c r="B33" s="2" t="s">
        <v>29</v>
      </c>
      <c r="C33" s="2" t="s">
        <v>74</v>
      </c>
      <c r="D33" s="2" t="s">
        <v>90</v>
      </c>
      <c r="E33" s="59">
        <v>42476</v>
      </c>
      <c r="F33" s="2">
        <v>1</v>
      </c>
      <c r="G33" s="2" t="s">
        <v>121</v>
      </c>
      <c r="H33" s="2" t="s">
        <v>222</v>
      </c>
      <c r="I33" s="2" t="s">
        <v>163</v>
      </c>
      <c r="J33" s="2" t="s">
        <v>163</v>
      </c>
      <c r="K33" s="2" t="s">
        <v>163</v>
      </c>
      <c r="L33" s="2" t="s">
        <v>163</v>
      </c>
      <c r="M33" s="2" t="s">
        <v>241</v>
      </c>
      <c r="N33" s="2" t="s">
        <v>129</v>
      </c>
      <c r="O33" s="2" t="s">
        <v>129</v>
      </c>
      <c r="P33" s="2" t="s">
        <v>129</v>
      </c>
      <c r="Q33" s="60" t="s">
        <v>191</v>
      </c>
      <c r="R33" s="61" t="s">
        <v>255</v>
      </c>
      <c r="S33" s="61" t="s">
        <v>256</v>
      </c>
      <c r="T33" s="61" t="s">
        <v>258</v>
      </c>
      <c r="U33" s="61">
        <v>64</v>
      </c>
      <c r="V33" s="61">
        <v>73</v>
      </c>
      <c r="W33" s="58" t="s">
        <v>163</v>
      </c>
      <c r="X33" s="58" t="s">
        <v>167</v>
      </c>
      <c r="Y33" s="58" t="s">
        <v>163</v>
      </c>
      <c r="Z33" s="58" t="s">
        <v>167</v>
      </c>
      <c r="AA33" s="58" t="s">
        <v>163</v>
      </c>
      <c r="AB33" s="58">
        <v>2</v>
      </c>
      <c r="AC33" s="25" t="s">
        <v>167</v>
      </c>
      <c r="AD33" s="25" t="s">
        <v>167</v>
      </c>
      <c r="AE33" s="25" t="s">
        <v>167</v>
      </c>
      <c r="AF33" s="25" t="s">
        <v>165</v>
      </c>
      <c r="AG33" s="58" t="s">
        <v>187</v>
      </c>
    </row>
    <row r="34" spans="1:33" ht="30" x14ac:dyDescent="0.25">
      <c r="A34" s="5">
        <v>31</v>
      </c>
      <c r="B34" s="2" t="s">
        <v>28</v>
      </c>
      <c r="C34" s="2" t="s">
        <v>77</v>
      </c>
      <c r="D34" s="2" t="s">
        <v>94</v>
      </c>
      <c r="E34" s="59">
        <v>42477</v>
      </c>
      <c r="F34" s="2">
        <v>1</v>
      </c>
      <c r="G34" s="2" t="s">
        <v>123</v>
      </c>
      <c r="H34" s="60" t="s">
        <v>223</v>
      </c>
      <c r="I34" s="2" t="s">
        <v>163</v>
      </c>
      <c r="J34" s="2" t="s">
        <v>163</v>
      </c>
      <c r="K34" s="2" t="s">
        <v>163</v>
      </c>
      <c r="L34" s="60" t="s">
        <v>130</v>
      </c>
      <c r="M34" s="2" t="s">
        <v>129</v>
      </c>
      <c r="N34" s="2" t="s">
        <v>129</v>
      </c>
      <c r="O34" s="2" t="s">
        <v>129</v>
      </c>
      <c r="P34" s="2" t="s">
        <v>129</v>
      </c>
      <c r="Q34" s="2" t="s">
        <v>129</v>
      </c>
      <c r="R34" s="61" t="s">
        <v>129</v>
      </c>
      <c r="S34" s="61" t="s">
        <v>129</v>
      </c>
      <c r="T34" s="61" t="s">
        <v>129</v>
      </c>
      <c r="U34" s="61" t="s">
        <v>129</v>
      </c>
      <c r="V34" s="61">
        <v>160</v>
      </c>
      <c r="W34" s="58" t="s">
        <v>167</v>
      </c>
      <c r="X34" s="58" t="s">
        <v>167</v>
      </c>
      <c r="Y34" s="58" t="s">
        <v>167</v>
      </c>
      <c r="Z34" s="58" t="s">
        <v>167</v>
      </c>
      <c r="AA34" s="58" t="s">
        <v>163</v>
      </c>
      <c r="AB34" s="58" t="s">
        <v>44</v>
      </c>
      <c r="AC34" s="25" t="s">
        <v>167</v>
      </c>
      <c r="AD34" s="25" t="s">
        <v>167</v>
      </c>
      <c r="AE34" s="25" t="s">
        <v>167</v>
      </c>
      <c r="AF34" s="25" t="s">
        <v>163</v>
      </c>
      <c r="AG34" s="58" t="s">
        <v>187</v>
      </c>
    </row>
    <row r="35" spans="1:33" ht="30" x14ac:dyDescent="0.25">
      <c r="A35" s="5">
        <v>32</v>
      </c>
      <c r="B35" s="2" t="s">
        <v>4</v>
      </c>
      <c r="C35" s="2" t="s">
        <v>76</v>
      </c>
      <c r="D35" s="2" t="s">
        <v>96</v>
      </c>
      <c r="E35" s="59">
        <v>42478</v>
      </c>
      <c r="F35" s="2">
        <v>4</v>
      </c>
      <c r="G35" s="2" t="s">
        <v>91</v>
      </c>
      <c r="H35" s="60" t="s">
        <v>191</v>
      </c>
      <c r="I35" s="2" t="s">
        <v>167</v>
      </c>
      <c r="J35" s="2" t="s">
        <v>163</v>
      </c>
      <c r="K35" s="2" t="s">
        <v>163</v>
      </c>
      <c r="L35" s="2" t="s">
        <v>163</v>
      </c>
      <c r="M35" s="2" t="s">
        <v>226</v>
      </c>
      <c r="N35" s="2" t="s">
        <v>129</v>
      </c>
      <c r="O35" s="63" t="s">
        <v>250</v>
      </c>
      <c r="P35" s="2" t="s">
        <v>129</v>
      </c>
      <c r="Q35" s="60" t="s">
        <v>191</v>
      </c>
      <c r="R35" s="61" t="s">
        <v>255</v>
      </c>
      <c r="S35" s="61" t="s">
        <v>256</v>
      </c>
      <c r="T35" s="61" t="s">
        <v>258</v>
      </c>
      <c r="U35" s="61" t="s">
        <v>267</v>
      </c>
      <c r="V35" s="61">
        <v>402</v>
      </c>
      <c r="W35" s="58" t="s">
        <v>163</v>
      </c>
      <c r="X35" s="58" t="s">
        <v>167</v>
      </c>
      <c r="Y35" s="58" t="s">
        <v>167</v>
      </c>
      <c r="Z35" s="58" t="s">
        <v>163</v>
      </c>
      <c r="AA35" s="58" t="s">
        <v>163</v>
      </c>
      <c r="AB35" s="58" t="s">
        <v>129</v>
      </c>
      <c r="AC35" s="58" t="s">
        <v>129</v>
      </c>
      <c r="AD35" s="58" t="s">
        <v>129</v>
      </c>
      <c r="AE35" s="58" t="s">
        <v>129</v>
      </c>
      <c r="AF35" s="58" t="s">
        <v>129</v>
      </c>
      <c r="AG35" s="58" t="s">
        <v>187</v>
      </c>
    </row>
    <row r="36" spans="1:33" ht="30" x14ac:dyDescent="0.25">
      <c r="A36" s="5">
        <v>33</v>
      </c>
      <c r="B36" s="2" t="s">
        <v>30</v>
      </c>
      <c r="C36" s="2" t="s">
        <v>75</v>
      </c>
      <c r="D36" s="2" t="s">
        <v>98</v>
      </c>
      <c r="E36" s="59">
        <v>42482</v>
      </c>
      <c r="F36" s="2">
        <v>1</v>
      </c>
      <c r="G36" s="2" t="s">
        <v>97</v>
      </c>
      <c r="H36" s="60" t="s">
        <v>224</v>
      </c>
      <c r="I36" s="2" t="s">
        <v>163</v>
      </c>
      <c r="J36" s="2" t="s">
        <v>163</v>
      </c>
      <c r="K36" s="2" t="s">
        <v>163</v>
      </c>
      <c r="L36" s="2" t="s">
        <v>163</v>
      </c>
      <c r="M36" s="2" t="s">
        <v>226</v>
      </c>
      <c r="N36" s="2" t="s">
        <v>129</v>
      </c>
      <c r="O36" s="2" t="s">
        <v>251</v>
      </c>
      <c r="P36" s="2" t="s">
        <v>129</v>
      </c>
      <c r="Q36" s="60" t="s">
        <v>191</v>
      </c>
      <c r="R36" s="61" t="s">
        <v>255</v>
      </c>
      <c r="S36" s="61" t="s">
        <v>256</v>
      </c>
      <c r="T36" s="61" t="s">
        <v>258</v>
      </c>
      <c r="U36" s="61">
        <v>64</v>
      </c>
      <c r="V36" s="61" t="s">
        <v>129</v>
      </c>
      <c r="W36" s="58" t="s">
        <v>163</v>
      </c>
      <c r="X36" s="58" t="s">
        <v>163</v>
      </c>
      <c r="Y36" s="58" t="s">
        <v>167</v>
      </c>
      <c r="Z36" s="58" t="s">
        <v>167</v>
      </c>
      <c r="AA36" s="58" t="s">
        <v>163</v>
      </c>
      <c r="AB36" s="58" t="s">
        <v>44</v>
      </c>
      <c r="AC36" s="25" t="s">
        <v>167</v>
      </c>
      <c r="AD36" s="25" t="s">
        <v>167</v>
      </c>
      <c r="AE36" s="25" t="s">
        <v>167</v>
      </c>
      <c r="AF36" s="25" t="s">
        <v>165</v>
      </c>
      <c r="AG36" s="58" t="s">
        <v>187</v>
      </c>
    </row>
    <row r="37" spans="1:33" ht="60" x14ac:dyDescent="0.25">
      <c r="A37" s="5">
        <v>34</v>
      </c>
      <c r="B37" s="66" t="s">
        <v>16</v>
      </c>
      <c r="C37" s="66" t="s">
        <v>55</v>
      </c>
      <c r="D37" s="66" t="s">
        <v>90</v>
      </c>
      <c r="E37" s="67">
        <v>42483</v>
      </c>
      <c r="F37" s="2">
        <v>1</v>
      </c>
      <c r="G37" s="66" t="s">
        <v>108</v>
      </c>
      <c r="H37" s="60" t="s">
        <v>225</v>
      </c>
      <c r="I37" s="2" t="s">
        <v>163</v>
      </c>
      <c r="J37" s="2" t="s">
        <v>163</v>
      </c>
      <c r="K37" s="2" t="s">
        <v>163</v>
      </c>
      <c r="L37" s="2" t="s">
        <v>163</v>
      </c>
      <c r="M37" s="66" t="s">
        <v>242</v>
      </c>
      <c r="N37" s="66" t="s">
        <v>129</v>
      </c>
      <c r="O37" s="66" t="s">
        <v>129</v>
      </c>
      <c r="P37" s="66" t="s">
        <v>129</v>
      </c>
      <c r="Q37" s="60" t="s">
        <v>191</v>
      </c>
      <c r="R37" s="76"/>
      <c r="S37" s="61" t="s">
        <v>256</v>
      </c>
      <c r="T37" s="61" t="s">
        <v>258</v>
      </c>
      <c r="U37" s="61">
        <v>64</v>
      </c>
      <c r="V37" s="61">
        <v>496</v>
      </c>
      <c r="W37" s="58" t="s">
        <v>163</v>
      </c>
      <c r="X37" s="58" t="s">
        <v>167</v>
      </c>
      <c r="Y37" s="58" t="s">
        <v>163</v>
      </c>
      <c r="Z37" s="58" t="s">
        <v>167</v>
      </c>
      <c r="AA37" s="58" t="s">
        <v>167</v>
      </c>
      <c r="AB37" s="58" t="s">
        <v>44</v>
      </c>
      <c r="AC37" s="25" t="s">
        <v>167</v>
      </c>
      <c r="AD37" s="25" t="s">
        <v>167</v>
      </c>
      <c r="AE37" s="25" t="s">
        <v>167</v>
      </c>
      <c r="AF37" s="25" t="s">
        <v>165</v>
      </c>
      <c r="AG37" s="25" t="s">
        <v>167</v>
      </c>
    </row>
    <row r="38" spans="1:33" ht="15.75" x14ac:dyDescent="0.25">
      <c r="A38" s="12" t="s">
        <v>140</v>
      </c>
      <c r="B38" s="13">
        <f>SUBTOTAL(103,Tabla2[Permiso])</f>
        <v>34</v>
      </c>
      <c r="C38" s="13"/>
      <c r="D38" s="13"/>
      <c r="E38" s="13"/>
      <c r="F38" s="13">
        <f>SUBTOTAL(109,Tabla2[Funciones que ampara])</f>
        <v>84</v>
      </c>
      <c r="G38" s="13"/>
      <c r="H38" s="13"/>
      <c r="I38" s="13">
        <f>SUBTOTAL(103,Tabla2[Con Bebidas Alcohólicas
(SI/NO)])</f>
        <v>34</v>
      </c>
      <c r="J38" s="13">
        <f>SUBTOTAL(103,Tabla2[Solicitud de permiso y exoneración de impuestos])</f>
        <v>34</v>
      </c>
      <c r="K38" s="13">
        <f>SUBTOTAL(103,Tabla2[[Informe de objeto del evento a Secretario de Gobierno del Ayuntamiento ]])</f>
        <v>34</v>
      </c>
      <c r="L38" s="14">
        <f>SUBTOTAL(103,Tabla2[Contrato])</f>
        <v>34</v>
      </c>
      <c r="M38" s="13"/>
      <c r="N38" s="13"/>
      <c r="O38" s="13"/>
      <c r="P38" s="13"/>
      <c r="Q38" s="14"/>
      <c r="R38" s="61"/>
      <c r="S38" s="26"/>
      <c r="T38" s="26"/>
      <c r="U38" s="15" t="s">
        <v>129</v>
      </c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</row>
    <row r="40" spans="1:33" x14ac:dyDescent="0.25">
      <c r="D40" s="6"/>
      <c r="E40" s="7"/>
      <c r="F40" s="7"/>
      <c r="G40" s="7"/>
      <c r="H40" s="7"/>
      <c r="I40" s="7"/>
      <c r="J40" s="7"/>
      <c r="K40" s="7"/>
      <c r="L40" s="6"/>
      <c r="M40" s="6"/>
      <c r="N40" s="6"/>
      <c r="O40" s="6"/>
      <c r="P40" s="6"/>
    </row>
    <row r="41" spans="1:33" x14ac:dyDescent="0.25">
      <c r="D41" s="6"/>
      <c r="E41" s="7"/>
      <c r="F41" s="7"/>
      <c r="G41" s="7"/>
      <c r="H41" s="7"/>
      <c r="I41" s="7"/>
      <c r="J41" s="7"/>
      <c r="K41" s="7"/>
      <c r="L41" s="6"/>
      <c r="M41" s="6"/>
      <c r="N41" s="6"/>
      <c r="O41" s="6"/>
      <c r="P41" s="6"/>
    </row>
  </sheetData>
  <mergeCells count="7">
    <mergeCell ref="L2:Q2"/>
    <mergeCell ref="A2:I2"/>
    <mergeCell ref="R2:V2"/>
    <mergeCell ref="W2:Y2"/>
    <mergeCell ref="A1:AG1"/>
    <mergeCell ref="AB2:AF2"/>
    <mergeCell ref="Z2:AA2"/>
  </mergeCells>
  <phoneticPr fontId="5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DF1E72B414054598023D5A721AC434" ma:contentTypeVersion="14" ma:contentTypeDescription="Crear nuevo documento." ma:contentTypeScope="" ma:versionID="467cba9b19c4654e65a79aaa542c14a3">
  <xsd:schema xmlns:xsd="http://www.w3.org/2001/XMLSchema" xmlns:xs="http://www.w3.org/2001/XMLSchema" xmlns:p="http://schemas.microsoft.com/office/2006/metadata/properties" xmlns:ns2="8175d881-c252-4cc7-85ac-127631b324fb" xmlns:ns3="7463e6f2-4cf7-4f37-8a7b-859c1e512b3c" targetNamespace="http://schemas.microsoft.com/office/2006/metadata/properties" ma:root="true" ma:fieldsID="85ae6c4944db31a92c41fc376199b243" ns2:_="" ns3:_="">
    <xsd:import namespace="8175d881-c252-4cc7-85ac-127631b324fb"/>
    <xsd:import namespace="7463e6f2-4cf7-4f37-8a7b-859c1e512b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5d881-c252-4cc7-85ac-127631b324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63e6f2-4cf7-4f37-8a7b-859c1e512b3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463e6f2-4cf7-4f37-8a7b-859c1e512b3c">
      <UserInfo>
        <DisplayName/>
        <AccountId xsi:nil="true"/>
        <AccountType/>
      </UserInfo>
    </SharedWithUsers>
    <MediaLengthInSeconds xmlns="8175d881-c252-4cc7-85ac-127631b324fb" xsi:nil="true"/>
    <_Flow_SignoffStatus xmlns="8175d881-c252-4cc7-85ac-127631b324fb" xsi:nil="true"/>
  </documentManagement>
</p:properties>
</file>

<file path=customXml/itemProps1.xml><?xml version="1.0" encoding="utf-8"?>
<ds:datastoreItem xmlns:ds="http://schemas.openxmlformats.org/officeDocument/2006/customXml" ds:itemID="{EFAFBD5A-4477-495B-906D-A2362F54731A}"/>
</file>

<file path=customXml/itemProps2.xml><?xml version="1.0" encoding="utf-8"?>
<ds:datastoreItem xmlns:ds="http://schemas.openxmlformats.org/officeDocument/2006/customXml" ds:itemID="{B27963BC-6D99-41F7-B0CD-A84FBA97198B}"/>
</file>

<file path=customXml/itemProps3.xml><?xml version="1.0" encoding="utf-8"?>
<ds:datastoreItem xmlns:ds="http://schemas.openxmlformats.org/officeDocument/2006/customXml" ds:itemID="{086ED465-6C33-4BA5-9797-A8C2C66BDB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</vt:lpstr>
      <vt:lpstr>B</vt:lpstr>
      <vt:lpstr>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INE-UTF</dc:creator>
  <cp:keywords/>
  <dc:description/>
  <cp:lastModifiedBy>SARAHI GALLEGOS ITURBE</cp:lastModifiedBy>
  <cp:revision/>
  <dcterms:created xsi:type="dcterms:W3CDTF">2019-01-24T18:22:13Z</dcterms:created>
  <dcterms:modified xsi:type="dcterms:W3CDTF">2023-04-21T15:23:12Z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0x010100C8DF1E72B414054598023D5A721AC434</vt:lpwstr>
  </property>
  <property fmtid="{D5CDD505-2E9C-101B-9397-08002B2CF9AE}" pid="3" name="Order">
    <vt:r8>76771700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_ColorHex">
    <vt:lpwstr/>
  </property>
  <property fmtid="{D5CDD505-2E9C-101B-9397-08002B2CF9AE}" pid="9" name="_Emoji">
    <vt:lpwstr/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_ExtendedDescription">
    <vt:lpwstr/>
  </property>
  <property fmtid="{D5CDD505-2E9C-101B-9397-08002B2CF9AE}" pid="13" name="_ColorTag">
    <vt:lpwstr/>
  </property>
  <property fmtid="{D5CDD505-2E9C-101B-9397-08002B2CF9AE}" pid="14" name="TriggerFlowInfo">
    <vt:lpwstr/>
  </property>
</Properties>
</file>