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.jimenez\Downloads\NUEVO ORDEN\11-ACATAMIENTO TLX PRD SCM-RAP-56\"/>
    </mc:Choice>
  </mc:AlternateContent>
  <xr:revisionPtr revIDLastSave="0" documentId="13_ncr:1_{D77978C4-68D3-43C0-A513-1097D4AEA668}" xr6:coauthVersionLast="46" xr6:coauthVersionMax="46" xr10:uidLastSave="{00000000-0000-0000-0000-000000000000}"/>
  <bookViews>
    <workbookView xWindow="3450" yWindow="1905" windowWidth="46815" windowHeight="29595" tabRatio="558" xr2:uid="{F62CE61C-A461-4AC2-A0F8-A52CFE04B5CF}"/>
  </bookViews>
  <sheets>
    <sheet name="ANEXO 2_TL_PR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1" l="1"/>
  <c r="J17" i="1"/>
  <c r="L27" i="1"/>
  <c r="J16" i="1"/>
  <c r="J11" i="1"/>
  <c r="J18" i="1" l="1"/>
  <c r="K18" i="1"/>
  <c r="L17" i="1"/>
  <c r="M17" i="1" s="1"/>
  <c r="O17" i="1" s="1"/>
  <c r="L15" i="1"/>
  <c r="L14" i="1"/>
  <c r="M14" i="1" s="1"/>
  <c r="O14" i="1" s="1"/>
  <c r="L13" i="1"/>
  <c r="L11" i="1"/>
  <c r="M11" i="1" s="1"/>
  <c r="O11" i="1" s="1"/>
  <c r="L10" i="1"/>
  <c r="L9" i="1"/>
  <c r="N15" i="1"/>
  <c r="O15" i="1" s="1"/>
  <c r="N13" i="1"/>
  <c r="O13" i="1" s="1"/>
  <c r="N10" i="1"/>
  <c r="O10" i="1" s="1"/>
  <c r="N9" i="1"/>
  <c r="O9" i="1" s="1"/>
  <c r="L12" i="1" l="1"/>
  <c r="M12" i="1" s="1"/>
  <c r="O12" i="1" s="1"/>
  <c r="L16" i="1"/>
  <c r="M16" i="1" s="1"/>
  <c r="O16" i="1" s="1"/>
  <c r="N18" i="1"/>
  <c r="L18" i="1" l="1"/>
  <c r="O18" i="1"/>
  <c r="O19" i="1" s="1"/>
  <c r="M18" i="1"/>
  <c r="I27" i="1"/>
  <c r="M27" i="1" s="1"/>
  <c r="M19" i="1" l="1"/>
  <c r="N19" i="1"/>
</calcChain>
</file>

<file path=xl/sharedStrings.xml><?xml version="1.0" encoding="utf-8"?>
<sst xmlns="http://schemas.openxmlformats.org/spreadsheetml/2006/main" count="87" uniqueCount="54">
  <si>
    <t>Cargo</t>
  </si>
  <si>
    <t>Estado Elección</t>
  </si>
  <si>
    <t>Prelación</t>
  </si>
  <si>
    <t>Sujeto Obligado</t>
  </si>
  <si>
    <t>Tipo de asociación</t>
  </si>
  <si>
    <t>Subnivel Entidad</t>
  </si>
  <si>
    <t>ID de contabilidad</t>
  </si>
  <si>
    <t>Nombre candidatura</t>
  </si>
  <si>
    <t>Tope de gastos</t>
  </si>
  <si>
    <t>Mujeres</t>
  </si>
  <si>
    <t>Hombres</t>
  </si>
  <si>
    <t>Total</t>
  </si>
  <si>
    <t>(Ingresos / Tope)*100
Mujeres (1)</t>
  </si>
  <si>
    <t>(Ingresos / Tope)*100
Hombres (2)</t>
  </si>
  <si>
    <t>Total 
(1)+(2)</t>
  </si>
  <si>
    <t>DIPUTADO LOCAL MR</t>
  </si>
  <si>
    <t>Candidatura</t>
  </si>
  <si>
    <t>UNIDAD TÉCNICA DE FISCALIZACIÓN</t>
  </si>
  <si>
    <t>DIRECCIÓN DE AUDITORÍA DE PARTIDOS POLÍTICOS,  AGRUPACIONES POLÍTICAS Y OTROS</t>
  </si>
  <si>
    <t>INCUMPLIMIENTO EN LA ASIGNACIÓN DEL 40% DEL FINANCIAMIENTO PÚBLICO A CANDIDATAS</t>
  </si>
  <si>
    <t>TLAXCALA</t>
  </si>
  <si>
    <t>PARTIDO DE LA REVOLUCIÓN DEMOCRÁTICA</t>
  </si>
  <si>
    <t>Distrito 1-SAN ANTONIO CALPULALPAN</t>
  </si>
  <si>
    <t>EVER ALEJANDRO CAMPECH AVELAR</t>
  </si>
  <si>
    <t>Distrito 3-XALOZTOC</t>
  </si>
  <si>
    <t>URIEL MORENO MACIAS</t>
  </si>
  <si>
    <t>Distrito 4-APIZACO</t>
  </si>
  <si>
    <t>MARIA TERESA MENESES SALADO</t>
  </si>
  <si>
    <t>Distrito 5-SAN DIONICIO YAUHQUEMEHCAN</t>
  </si>
  <si>
    <t>TERESA VIANEL JUAREZ SAAVEDRA</t>
  </si>
  <si>
    <t>Distrito 6-IXTACUIXTLA DE MARIANO MATAMOROS</t>
  </si>
  <si>
    <t>ALDO RODRIGO GARCIA HERNANDEZ</t>
  </si>
  <si>
    <t>Distrito 8-SAN BERNARDINO CONTLA</t>
  </si>
  <si>
    <t>ALEJANDRA CUAMATZI MUÑOZ</t>
  </si>
  <si>
    <t>Distrito 11-HUAMANTLA</t>
  </si>
  <si>
    <t>JUAN DE DIOS SOSA DURAN</t>
  </si>
  <si>
    <t>Distrito 12-SAN LUIS TEOLOCHOLCO</t>
  </si>
  <si>
    <t>MA CATALINA HERNANDEZ AGUILA</t>
  </si>
  <si>
    <t>Distrito 15-VICENTE GUERRERO</t>
  </si>
  <si>
    <t>CRISTINA CALYECAC LOPEZ</t>
  </si>
  <si>
    <t>ANEXO 2_TL_PRD</t>
  </si>
  <si>
    <t>DICTAMEN CONSOLIDADO DE CAMPAÑA 2021</t>
  </si>
  <si>
    <t>ESTADO DE TLAXCALA</t>
  </si>
  <si>
    <t>Determinación del monto que omitio destinar para alcanzar el 40%</t>
  </si>
  <si>
    <t>A</t>
  </si>
  <si>
    <t>B</t>
  </si>
  <si>
    <t>C</t>
  </si>
  <si>
    <t>% de ingresos destinados Mujeres</t>
  </si>
  <si>
    <t>% de ingresos destinados Hombres</t>
  </si>
  <si>
    <t>Total de Ingresos</t>
  </si>
  <si>
    <t>Porcentaje faltante para alcanzar el 40% (40% - B)</t>
  </si>
  <si>
    <t>D</t>
  </si>
  <si>
    <t>D x A</t>
  </si>
  <si>
    <t>Monto que omitió destinar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</si>
</sst>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164" formatCode="0.0%"/>
    <numFmt numFmtId="165" formatCode="&quot;$&quot;#,##0.0000;[Red]\-&quot;$&quot;#,##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8" fontId="0" fillId="0" borderId="0" xfId="0" applyNumberFormat="1"/>
    <xf numFmtId="0" fontId="3" fillId="0" borderId="0" xfId="0" applyFont="1"/>
    <xf numFmtId="164" fontId="0" fillId="0" borderId="0" xfId="1" applyNumberFormat="1" applyFont="1"/>
    <xf numFmtId="10" fontId="4" fillId="0" borderId="0" xfId="1" applyNumberFormat="1" applyFont="1" applyAlignment="1">
      <alignment horizontal="center"/>
    </xf>
    <xf numFmtId="10" fontId="3" fillId="0" borderId="0" xfId="1" applyNumberFormat="1" applyFont="1" applyAlignment="1">
      <alignment horizontal="center"/>
    </xf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7" fillId="4" borderId="0" xfId="0" applyFont="1" applyFill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left" vertical="center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/>
    </xf>
    <xf numFmtId="0" fontId="7" fillId="4" borderId="2" xfId="0" applyFont="1" applyFill="1" applyBorder="1"/>
    <xf numFmtId="0" fontId="7" fillId="4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right"/>
    </xf>
    <xf numFmtId="0" fontId="0" fillId="0" borderId="0" xfId="0" applyAlignment="1"/>
    <xf numFmtId="0" fontId="3" fillId="0" borderId="1" xfId="0" applyFont="1" applyBorder="1" applyAlignment="1">
      <alignment horizontal="center"/>
    </xf>
    <xf numFmtId="8" fontId="3" fillId="0" borderId="0" xfId="0" applyNumberFormat="1" applyFont="1"/>
    <xf numFmtId="8" fontId="3" fillId="0" borderId="1" xfId="0" applyNumberFormat="1" applyFon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619125</xdr:colOff>
      <xdr:row>4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3275CD-10FF-4084-9435-039BCEF5E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33575" cy="92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F1253-373B-412D-8DF6-BCA97198BC4D}">
  <dimension ref="A1:S29"/>
  <sheetViews>
    <sheetView tabSelected="1" topLeftCell="E4" zoomScale="85" zoomScaleNormal="85" workbookViewId="0">
      <selection activeCell="O22" sqref="O22"/>
    </sheetView>
  </sheetViews>
  <sheetFormatPr baseColWidth="10" defaultRowHeight="15" x14ac:dyDescent="0.25"/>
  <cols>
    <col min="1" max="1" width="19.7109375" bestFit="1" customWidth="1"/>
    <col min="3" max="3" width="9.28515625" bestFit="1" customWidth="1"/>
    <col min="4" max="4" width="26.5703125" bestFit="1" customWidth="1"/>
    <col min="5" max="5" width="17.28515625" bestFit="1" customWidth="1"/>
    <col min="6" max="6" width="30.42578125" bestFit="1" customWidth="1"/>
    <col min="7" max="7" width="17.140625" bestFit="1" customWidth="1"/>
    <col min="8" max="8" width="39.28515625" bestFit="1" customWidth="1"/>
    <col min="9" max="9" width="19.28515625" customWidth="1"/>
    <col min="10" max="10" width="12.140625" customWidth="1"/>
    <col min="11" max="11" width="12.28515625" bestFit="1" customWidth="1"/>
    <col min="12" max="12" width="16.85546875" customWidth="1"/>
    <col min="13" max="13" width="14" bestFit="1" customWidth="1"/>
    <col min="14" max="14" width="13.85546875" customWidth="1"/>
    <col min="16" max="16" width="12.7109375" bestFit="1" customWidth="1"/>
  </cols>
  <sheetData>
    <row r="1" spans="1:19" s="11" customFormat="1" ht="15.75" x14ac:dyDescent="0.2">
      <c r="A1" s="8"/>
      <c r="B1" s="8"/>
      <c r="C1" s="9" t="s">
        <v>17</v>
      </c>
      <c r="D1" s="9"/>
      <c r="E1" s="8"/>
      <c r="F1" s="8"/>
      <c r="G1" s="8"/>
      <c r="H1" s="8"/>
      <c r="I1" s="8"/>
      <c r="J1" s="10"/>
      <c r="K1" s="10"/>
      <c r="L1" s="8"/>
      <c r="M1" s="8"/>
      <c r="N1" s="8"/>
      <c r="O1" s="8"/>
      <c r="Q1" s="12"/>
    </row>
    <row r="2" spans="1:19" s="11" customFormat="1" ht="15.75" x14ac:dyDescent="0.2">
      <c r="A2" s="8"/>
      <c r="B2" s="8"/>
      <c r="C2" s="9" t="s">
        <v>18</v>
      </c>
      <c r="D2" s="9"/>
      <c r="E2" s="8"/>
      <c r="F2" s="8"/>
      <c r="G2" s="8"/>
      <c r="H2" s="8"/>
      <c r="I2" s="8"/>
      <c r="J2" s="10"/>
      <c r="K2" s="10"/>
      <c r="L2" s="8"/>
      <c r="M2" s="8"/>
      <c r="N2" s="8"/>
      <c r="O2" s="8"/>
      <c r="Q2" s="12"/>
    </row>
    <row r="3" spans="1:19" s="11" customFormat="1" ht="15.75" x14ac:dyDescent="0.2">
      <c r="A3" s="8"/>
      <c r="B3" s="8"/>
      <c r="C3" s="13" t="s">
        <v>41</v>
      </c>
      <c r="D3" s="13"/>
      <c r="E3" s="8"/>
      <c r="F3" s="8"/>
      <c r="G3" s="8"/>
      <c r="H3" s="8"/>
      <c r="I3" s="8"/>
      <c r="J3" s="10"/>
      <c r="K3" s="10"/>
      <c r="L3" s="8"/>
      <c r="M3" s="8"/>
      <c r="N3" s="8"/>
      <c r="O3" s="8"/>
      <c r="Q3" s="12"/>
    </row>
    <row r="4" spans="1:19" s="11" customFormat="1" ht="15.75" customHeight="1" x14ac:dyDescent="0.2">
      <c r="C4" s="13" t="s">
        <v>21</v>
      </c>
      <c r="D4" s="13"/>
      <c r="J4" s="12"/>
      <c r="K4" s="12"/>
      <c r="Q4" s="12"/>
    </row>
    <row r="5" spans="1:19" s="11" customFormat="1" ht="15.75" x14ac:dyDescent="0.2">
      <c r="A5" s="8"/>
      <c r="B5" s="8"/>
      <c r="C5" s="13" t="s">
        <v>42</v>
      </c>
      <c r="D5" s="13"/>
      <c r="E5" s="8"/>
      <c r="F5" s="8"/>
      <c r="G5" s="8"/>
      <c r="H5" s="8"/>
      <c r="I5" s="8"/>
      <c r="J5" s="10"/>
      <c r="K5" s="10"/>
      <c r="L5" s="8"/>
      <c r="M5" s="8"/>
      <c r="N5" s="8"/>
      <c r="O5" s="8"/>
      <c r="Q5" s="12"/>
    </row>
    <row r="6" spans="1:19" s="11" customFormat="1" ht="20.25" customHeight="1" x14ac:dyDescent="0.2">
      <c r="B6" s="14"/>
      <c r="C6" s="15" t="s">
        <v>19</v>
      </c>
      <c r="D6" s="15"/>
      <c r="E6" s="14"/>
      <c r="F6" s="14"/>
      <c r="G6" s="14"/>
      <c r="H6" s="14"/>
      <c r="I6" s="14"/>
      <c r="J6" s="16"/>
      <c r="K6" s="16"/>
      <c r="L6" s="14"/>
      <c r="M6" s="14"/>
      <c r="N6" s="14"/>
      <c r="O6" s="14"/>
      <c r="Q6" s="12"/>
    </row>
    <row r="7" spans="1:19" s="11" customFormat="1" ht="15.75" x14ac:dyDescent="0.25">
      <c r="A7" s="17"/>
      <c r="B7" s="17"/>
      <c r="C7" s="18" t="s">
        <v>40</v>
      </c>
      <c r="D7" s="18"/>
      <c r="E7" s="17"/>
      <c r="F7" s="17"/>
      <c r="G7" s="17"/>
      <c r="H7" s="17"/>
      <c r="I7" s="17"/>
      <c r="J7" s="17"/>
      <c r="K7" s="17"/>
      <c r="L7" s="19"/>
      <c r="M7" s="19"/>
      <c r="N7" s="19"/>
      <c r="O7" s="19"/>
      <c r="P7" s="19"/>
      <c r="Q7" s="20"/>
      <c r="R7" s="21"/>
      <c r="S7" s="19"/>
    </row>
    <row r="8" spans="1:19" ht="45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10</v>
      </c>
      <c r="L8" s="1" t="s">
        <v>11</v>
      </c>
      <c r="M8" s="2" t="s">
        <v>12</v>
      </c>
      <c r="N8" s="2" t="s">
        <v>13</v>
      </c>
      <c r="O8" s="2" t="s">
        <v>14</v>
      </c>
    </row>
    <row r="9" spans="1:19" x14ac:dyDescent="0.25">
      <c r="A9" t="s">
        <v>15</v>
      </c>
      <c r="B9" t="s">
        <v>20</v>
      </c>
      <c r="C9">
        <v>3</v>
      </c>
      <c r="D9" t="s">
        <v>21</v>
      </c>
      <c r="E9" t="s">
        <v>16</v>
      </c>
      <c r="F9" t="s">
        <v>22</v>
      </c>
      <c r="G9">
        <v>79626</v>
      </c>
      <c r="H9" t="s">
        <v>23</v>
      </c>
      <c r="I9" s="3">
        <v>252409.87</v>
      </c>
      <c r="J9" s="3"/>
      <c r="K9">
        <v>41901.160000000003</v>
      </c>
      <c r="L9" s="3">
        <f>+J9+K9</f>
        <v>41901.160000000003</v>
      </c>
      <c r="N9" s="3">
        <f>+K9/I9*100</f>
        <v>16.600444348709502</v>
      </c>
      <c r="O9" s="3">
        <f>+M9+N9</f>
        <v>16.600444348709502</v>
      </c>
    </row>
    <row r="10" spans="1:19" x14ac:dyDescent="0.25">
      <c r="A10" t="s">
        <v>15</v>
      </c>
      <c r="B10" t="s">
        <v>20</v>
      </c>
      <c r="C10">
        <v>3</v>
      </c>
      <c r="D10" t="s">
        <v>21</v>
      </c>
      <c r="E10" t="s">
        <v>16</v>
      </c>
      <c r="F10" t="s">
        <v>24</v>
      </c>
      <c r="G10">
        <v>79629</v>
      </c>
      <c r="H10" t="s">
        <v>25</v>
      </c>
      <c r="I10" s="3">
        <v>247136.42</v>
      </c>
      <c r="K10" s="3">
        <v>193309.65</v>
      </c>
      <c r="L10" s="3">
        <f t="shared" ref="L10:L17" si="0">+J10+K10</f>
        <v>193309.65</v>
      </c>
      <c r="N10" s="3">
        <f>+K10/I10*100</f>
        <v>78.219814788933164</v>
      </c>
      <c r="O10" s="3">
        <f t="shared" ref="O10:O17" si="1">+M10+N10</f>
        <v>78.219814788933164</v>
      </c>
    </row>
    <row r="11" spans="1:19" x14ac:dyDescent="0.25">
      <c r="A11" t="s">
        <v>15</v>
      </c>
      <c r="B11" t="s">
        <v>20</v>
      </c>
      <c r="C11">
        <v>3</v>
      </c>
      <c r="D11" t="s">
        <v>21</v>
      </c>
      <c r="E11" t="s">
        <v>16</v>
      </c>
      <c r="F11" t="s">
        <v>26</v>
      </c>
      <c r="G11">
        <v>79621</v>
      </c>
      <c r="H11" t="s">
        <v>27</v>
      </c>
      <c r="I11" s="3">
        <v>273133.46000000002</v>
      </c>
      <c r="J11" s="3">
        <f>45341.38</f>
        <v>45341.38</v>
      </c>
      <c r="L11" s="3">
        <f t="shared" si="0"/>
        <v>45341.38</v>
      </c>
      <c r="M11" s="28">
        <f>+L11/I11*100</f>
        <v>16.600448733011326</v>
      </c>
      <c r="O11" s="3">
        <f t="shared" si="1"/>
        <v>16.600448733011326</v>
      </c>
      <c r="P11" s="3"/>
      <c r="Q11" s="28"/>
      <c r="R11" s="3"/>
    </row>
    <row r="12" spans="1:19" x14ac:dyDescent="0.25">
      <c r="A12" t="s">
        <v>15</v>
      </c>
      <c r="B12" t="s">
        <v>20</v>
      </c>
      <c r="C12">
        <v>3</v>
      </c>
      <c r="D12" t="s">
        <v>21</v>
      </c>
      <c r="E12" t="s">
        <v>16</v>
      </c>
      <c r="F12" t="s">
        <v>28</v>
      </c>
      <c r="G12">
        <v>79623</v>
      </c>
      <c r="H12" t="s">
        <v>29</v>
      </c>
      <c r="I12" s="3">
        <v>249777.26</v>
      </c>
      <c r="J12">
        <f>41464.14</f>
        <v>41464.14</v>
      </c>
      <c r="K12" s="3"/>
      <c r="L12" s="3">
        <f t="shared" si="0"/>
        <v>41464.14</v>
      </c>
      <c r="M12" s="28">
        <f>+L12/I12*100</f>
        <v>16.600446333665442</v>
      </c>
      <c r="O12" s="3">
        <f t="shared" si="1"/>
        <v>16.600446333665442</v>
      </c>
      <c r="P12" s="3"/>
      <c r="Q12" s="28"/>
      <c r="R12" s="3"/>
    </row>
    <row r="13" spans="1:19" x14ac:dyDescent="0.25">
      <c r="A13" t="s">
        <v>15</v>
      </c>
      <c r="B13" t="s">
        <v>20</v>
      </c>
      <c r="C13">
        <v>3</v>
      </c>
      <c r="D13" t="s">
        <v>21</v>
      </c>
      <c r="E13" t="s">
        <v>16</v>
      </c>
      <c r="F13" t="s">
        <v>30</v>
      </c>
      <c r="G13">
        <v>79622</v>
      </c>
      <c r="H13" t="s">
        <v>31</v>
      </c>
      <c r="I13" s="3">
        <v>281101.23</v>
      </c>
      <c r="K13" s="3">
        <v>46664.07</v>
      </c>
      <c r="L13" s="3">
        <f t="shared" si="0"/>
        <v>46664.07</v>
      </c>
      <c r="M13" s="28"/>
      <c r="N13" s="3">
        <f>+K13/I13*100</f>
        <v>16.600450307528003</v>
      </c>
      <c r="O13" s="3">
        <f t="shared" si="1"/>
        <v>16.600450307528003</v>
      </c>
      <c r="Q13" s="28"/>
    </row>
    <row r="14" spans="1:19" x14ac:dyDescent="0.25">
      <c r="A14" t="s">
        <v>15</v>
      </c>
      <c r="B14" t="s">
        <v>20</v>
      </c>
      <c r="C14">
        <v>3</v>
      </c>
      <c r="D14" t="s">
        <v>21</v>
      </c>
      <c r="E14" t="s">
        <v>16</v>
      </c>
      <c r="F14" t="s">
        <v>32</v>
      </c>
      <c r="G14">
        <v>79627</v>
      </c>
      <c r="H14" t="s">
        <v>33</v>
      </c>
      <c r="I14" s="3">
        <v>262788.12</v>
      </c>
      <c r="J14">
        <v>43624</v>
      </c>
      <c r="K14" s="3"/>
      <c r="L14" s="3">
        <f t="shared" si="0"/>
        <v>43624</v>
      </c>
      <c r="M14" s="28">
        <f>+L14/I14*100</f>
        <v>16.60044601711828</v>
      </c>
      <c r="O14" s="3">
        <f t="shared" si="1"/>
        <v>16.60044601711828</v>
      </c>
      <c r="P14" s="3"/>
      <c r="Q14" s="28"/>
      <c r="R14" s="3"/>
    </row>
    <row r="15" spans="1:19" x14ac:dyDescent="0.25">
      <c r="A15" t="s">
        <v>15</v>
      </c>
      <c r="B15" t="s">
        <v>20</v>
      </c>
      <c r="C15">
        <v>3</v>
      </c>
      <c r="D15" t="s">
        <v>21</v>
      </c>
      <c r="E15" t="s">
        <v>16</v>
      </c>
      <c r="F15" t="s">
        <v>34</v>
      </c>
      <c r="G15">
        <v>79628</v>
      </c>
      <c r="H15" t="s">
        <v>35</v>
      </c>
      <c r="I15" s="3">
        <v>238802.56</v>
      </c>
      <c r="J15" s="3"/>
      <c r="K15">
        <v>39642.29</v>
      </c>
      <c r="L15" s="3">
        <f t="shared" si="0"/>
        <v>39642.29</v>
      </c>
      <c r="M15" s="28"/>
      <c r="N15" s="3">
        <f>+K15/I15*100</f>
        <v>16.600445991868764</v>
      </c>
      <c r="O15" s="3">
        <f t="shared" si="1"/>
        <v>16.600445991868764</v>
      </c>
      <c r="Q15" s="28"/>
    </row>
    <row r="16" spans="1:19" x14ac:dyDescent="0.25">
      <c r="A16" t="s">
        <v>15</v>
      </c>
      <c r="B16" t="s">
        <v>20</v>
      </c>
      <c r="C16">
        <v>3</v>
      </c>
      <c r="D16" t="s">
        <v>21</v>
      </c>
      <c r="E16" t="s">
        <v>16</v>
      </c>
      <c r="F16" t="s">
        <v>36</v>
      </c>
      <c r="G16">
        <v>79625</v>
      </c>
      <c r="H16" t="s">
        <v>37</v>
      </c>
      <c r="I16" s="3">
        <v>292063.59000000003</v>
      </c>
      <c r="J16">
        <f>48483.86</f>
        <v>48483.86</v>
      </c>
      <c r="K16" s="3"/>
      <c r="L16" s="3">
        <f t="shared" si="0"/>
        <v>48483.86</v>
      </c>
      <c r="M16" s="28">
        <f>+L16/I16*100</f>
        <v>16.600446498654627</v>
      </c>
      <c r="O16" s="3">
        <f t="shared" si="1"/>
        <v>16.600446498654627</v>
      </c>
      <c r="P16" s="3"/>
      <c r="Q16" s="28"/>
      <c r="R16" s="3"/>
    </row>
    <row r="17" spans="1:19" x14ac:dyDescent="0.25">
      <c r="A17" t="s">
        <v>15</v>
      </c>
      <c r="B17" t="s">
        <v>20</v>
      </c>
      <c r="C17">
        <v>3</v>
      </c>
      <c r="D17" t="s">
        <v>21</v>
      </c>
      <c r="E17" t="s">
        <v>16</v>
      </c>
      <c r="F17" t="s">
        <v>38</v>
      </c>
      <c r="G17">
        <v>79624</v>
      </c>
      <c r="H17" t="s">
        <v>39</v>
      </c>
      <c r="I17" s="3">
        <v>277958.55</v>
      </c>
      <c r="J17" s="3">
        <f>46142.37</f>
        <v>46142.37</v>
      </c>
      <c r="L17" s="3">
        <f t="shared" si="0"/>
        <v>46142.37</v>
      </c>
      <c r="M17" s="28">
        <f>+L17/I17*100</f>
        <v>16.60044995917557</v>
      </c>
      <c r="O17" s="3">
        <f t="shared" si="1"/>
        <v>16.60044995917557</v>
      </c>
      <c r="P17" s="3"/>
      <c r="Q17" s="28"/>
      <c r="R17" s="3"/>
    </row>
    <row r="18" spans="1:19" x14ac:dyDescent="0.25">
      <c r="J18" s="24">
        <f t="shared" ref="J18:O18" si="2">SUM(J9:J17)</f>
        <v>225055.75</v>
      </c>
      <c r="K18" s="24">
        <f t="shared" si="2"/>
        <v>321517.17</v>
      </c>
      <c r="L18" s="24">
        <f t="shared" si="2"/>
        <v>546572.92000000004</v>
      </c>
      <c r="M18" s="4">
        <f t="shared" si="2"/>
        <v>83.002237541625249</v>
      </c>
      <c r="N18" s="4">
        <f t="shared" si="2"/>
        <v>128.02115543703943</v>
      </c>
      <c r="O18" s="4">
        <f t="shared" si="2"/>
        <v>211.02339297866467</v>
      </c>
      <c r="Q18" s="28"/>
      <c r="R18" s="3"/>
      <c r="S18" s="28"/>
    </row>
    <row r="19" spans="1:19" x14ac:dyDescent="0.25">
      <c r="J19" s="5"/>
      <c r="K19" s="5"/>
      <c r="M19" s="6">
        <f>+M18/$O$18</f>
        <v>0.39333192576434933</v>
      </c>
      <c r="N19" s="7">
        <f t="shared" ref="N19:O19" si="3">+N18/$O$18</f>
        <v>0.60666807423565072</v>
      </c>
      <c r="O19" s="7">
        <f t="shared" si="3"/>
        <v>1</v>
      </c>
      <c r="S19" s="28"/>
    </row>
    <row r="20" spans="1:19" x14ac:dyDescent="0.25">
      <c r="S20" s="28"/>
    </row>
    <row r="22" spans="1:19" x14ac:dyDescent="0.25">
      <c r="I22" s="22"/>
    </row>
    <row r="23" spans="1:19" x14ac:dyDescent="0.25">
      <c r="I23" s="30" t="s">
        <v>43</v>
      </c>
      <c r="J23" s="30"/>
      <c r="K23" s="30"/>
      <c r="L23" s="30"/>
      <c r="M23" s="30"/>
    </row>
    <row r="24" spans="1:19" ht="49.5" customHeight="1" x14ac:dyDescent="0.25">
      <c r="I24" s="29" t="s">
        <v>49</v>
      </c>
      <c r="J24" s="29" t="s">
        <v>47</v>
      </c>
      <c r="K24" s="29" t="s">
        <v>48</v>
      </c>
      <c r="L24" s="29" t="s">
        <v>50</v>
      </c>
      <c r="M24" s="29" t="s">
        <v>53</v>
      </c>
    </row>
    <row r="25" spans="1:19" x14ac:dyDescent="0.25">
      <c r="I25" s="29"/>
      <c r="J25" s="29"/>
      <c r="K25" s="29"/>
      <c r="L25" s="29"/>
      <c r="M25" s="29"/>
    </row>
    <row r="26" spans="1:19" x14ac:dyDescent="0.25">
      <c r="I26" s="25" t="s">
        <v>44</v>
      </c>
      <c r="J26" s="23" t="s">
        <v>45</v>
      </c>
      <c r="K26" s="23" t="s">
        <v>46</v>
      </c>
      <c r="L26" s="23" t="s">
        <v>51</v>
      </c>
      <c r="M26" s="23" t="s">
        <v>52</v>
      </c>
    </row>
    <row r="27" spans="1:19" x14ac:dyDescent="0.25">
      <c r="I27" s="26">
        <f>SUM(L9:L17)</f>
        <v>546572.92000000004</v>
      </c>
      <c r="J27" s="27">
        <v>0.39329999999999998</v>
      </c>
      <c r="K27" s="27">
        <v>0.60670000000000002</v>
      </c>
      <c r="L27" s="27">
        <f>0.4-J27</f>
        <v>6.7000000000000393E-3</v>
      </c>
      <c r="M27" s="26">
        <f>+L27*I27</f>
        <v>3662.0385640000218</v>
      </c>
    </row>
    <row r="28" spans="1:19" x14ac:dyDescent="0.25">
      <c r="O28" s="3"/>
      <c r="P28" s="3"/>
    </row>
    <row r="29" spans="1:19" x14ac:dyDescent="0.25">
      <c r="O29" s="3"/>
      <c r="P29" s="3"/>
    </row>
  </sheetData>
  <mergeCells count="6">
    <mergeCell ref="I23:M23"/>
    <mergeCell ref="J24:J25"/>
    <mergeCell ref="I24:I25"/>
    <mergeCell ref="K24:K25"/>
    <mergeCell ref="L24:L25"/>
    <mergeCell ref="M24:M25"/>
  </mergeCells>
  <pageMargins left="0.7" right="0.7" top="0.75" bottom="0.75" header="0.3" footer="0.3"/>
  <pageSetup paperSize="5" scale="3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3A0052790D7749A9B194C9F81E6723" ma:contentTypeVersion="12" ma:contentTypeDescription="Crear nuevo documento." ma:contentTypeScope="" ma:versionID="a24443a4d0f25e292cb38d47e0257008">
  <xsd:schema xmlns:xsd="http://www.w3.org/2001/XMLSchema" xmlns:xs="http://www.w3.org/2001/XMLSchema" xmlns:p="http://schemas.microsoft.com/office/2006/metadata/properties" xmlns:ns2="91f1618d-99a5-4675-b3ad-f64d35c56766" xmlns:ns3="0548674a-8c8e-461f-9789-3afdb685f212" targetNamespace="http://schemas.microsoft.com/office/2006/metadata/properties" ma:root="true" ma:fieldsID="d68d9d481cdb51cff906d0ae9766c85a" ns2:_="" ns3:_="">
    <xsd:import namespace="91f1618d-99a5-4675-b3ad-f64d35c56766"/>
    <xsd:import namespace="0548674a-8c8e-461f-9789-3afdb685f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1618d-99a5-4675-b3ad-f64d35c5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8674a-8c8e-461f-9789-3afdb685f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548674a-8c8e-461f-9789-3afdb685f212">
      <UserInfo>
        <DisplayName/>
        <AccountId xsi:nil="true"/>
        <AccountType/>
      </UserInfo>
    </SharedWithUsers>
    <MediaLengthInSeconds xmlns="91f1618d-99a5-4675-b3ad-f64d35c56766" xsi:nil="true"/>
  </documentManagement>
</p:properties>
</file>

<file path=customXml/itemProps1.xml><?xml version="1.0" encoding="utf-8"?>
<ds:datastoreItem xmlns:ds="http://schemas.openxmlformats.org/officeDocument/2006/customXml" ds:itemID="{870801F3-BA8C-4BE6-8967-D6BBB5F4328A}"/>
</file>

<file path=customXml/itemProps2.xml><?xml version="1.0" encoding="utf-8"?>
<ds:datastoreItem xmlns:ds="http://schemas.openxmlformats.org/officeDocument/2006/customXml" ds:itemID="{3F5D2C04-4178-452C-A8DA-50F51487F3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539E13-5FC3-4777-B3BD-BF616F5085A5}">
  <ds:schemaRefs>
    <ds:schemaRef ds:uri="http://schemas.microsoft.com/office/2006/metadata/properties"/>
    <ds:schemaRef ds:uri="http://schemas.microsoft.com/office/infopath/2007/PartnerControls"/>
    <ds:schemaRef ds:uri="7463e6f2-4cf7-4f37-8a7b-859c1e512b3c"/>
    <ds:schemaRef ds:uri="8175d881-c252-4cc7-85ac-127631b324f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2_TL_PRD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Enrique Justo</dc:creator>
  <cp:lastModifiedBy>123</cp:lastModifiedBy>
  <dcterms:created xsi:type="dcterms:W3CDTF">2021-06-12T02:34:01Z</dcterms:created>
  <dcterms:modified xsi:type="dcterms:W3CDTF">2021-10-19T00:55:17Z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0x010100963A0052790D7749A9B194C9F81E6723</vt:lpwstr>
  </property>
  <property fmtid="{D5CDD505-2E9C-101B-9397-08002B2CF9AE}" pid="3" name="Order">
    <vt:r8>20966300</vt:r8>
  </property>
  <property fmtid="{D5CDD505-2E9C-101B-9397-08002B2CF9AE}" pid="4" name="_ExtendedDescription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</Properties>
</file>