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a2e554b40a79cf/Acatamientos 199-186_200 09072020/SUP-RAP-199-2017/"/>
    </mc:Choice>
  </mc:AlternateContent>
  <xr:revisionPtr revIDLastSave="1" documentId="13_ncr:1_{F29D75EF-20A3-4E5C-AA45-84F69678C1FE}" xr6:coauthVersionLast="45" xr6:coauthVersionMax="45" xr10:uidLastSave="{1C39468C-84F4-48CE-91BA-D4E10C494BFA}"/>
  <bookViews>
    <workbookView xWindow="-108" yWindow="-108" windowWidth="23256" windowHeight="12576" xr2:uid="{00000000-000D-0000-FFFF-FFFF00000000}"/>
  </bookViews>
  <sheets>
    <sheet name="ANEXO II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" i="1" l="1"/>
  <c r="X12" i="1" l="1"/>
  <c r="X13" i="1" l="1"/>
  <c r="AR13" i="1" l="1"/>
  <c r="AJ12" i="1" l="1"/>
  <c r="AJ11" i="1"/>
  <c r="AH12" i="1" l="1"/>
  <c r="AH11" i="1"/>
  <c r="AN11" i="1" s="1"/>
  <c r="AB12" i="1"/>
  <c r="AN12" i="1" l="1"/>
  <c r="AQ13" i="1"/>
  <c r="AP13" i="1"/>
  <c r="AO13" i="1"/>
  <c r="AL13" i="1"/>
  <c r="AJ13" i="1"/>
  <c r="AH13" i="1"/>
  <c r="AF13" i="1"/>
  <c r="AD13" i="1"/>
  <c r="AB13" i="1"/>
  <c r="Z13" i="1"/>
  <c r="V13" i="1"/>
  <c r="U13" i="1"/>
  <c r="S13" i="1"/>
  <c r="R13" i="1"/>
  <c r="Q13" i="1"/>
  <c r="P13" i="1"/>
  <c r="O13" i="1"/>
  <c r="N13" i="1"/>
  <c r="M13" i="1"/>
  <c r="L13" i="1"/>
  <c r="K13" i="1"/>
  <c r="T12" i="1"/>
  <c r="T11" i="1"/>
  <c r="AT11" i="1" s="1"/>
  <c r="AT12" i="1" l="1"/>
  <c r="AN13" i="1"/>
  <c r="T13" i="1"/>
  <c r="AT13" i="1" l="1"/>
  <c r="AV13" i="1" s="1"/>
  <c r="AW13" i="1" l="1"/>
</calcChain>
</file>

<file path=xl/sharedStrings.xml><?xml version="1.0" encoding="utf-8"?>
<sst xmlns="http://schemas.openxmlformats.org/spreadsheetml/2006/main" count="141" uniqueCount="106">
  <si>
    <t>CONCENTRADO DE INFORMES</t>
  </si>
  <si>
    <t>ANEXO II</t>
  </si>
  <si>
    <t>GASTOS REPORTADOS</t>
  </si>
  <si>
    <t>GASTOS NO REPORTADOS</t>
  </si>
  <si>
    <t>AJUSTES ACATAMIENTO</t>
  </si>
  <si>
    <t xml:space="preserve">Quejas </t>
  </si>
  <si>
    <t>Total general de gastos</t>
  </si>
  <si>
    <t>Tope de Gastos de campaña</t>
  </si>
  <si>
    <t>Diferencia respecto al tope</t>
  </si>
  <si>
    <t>%</t>
  </si>
  <si>
    <t>Proceso</t>
  </si>
  <si>
    <t>Estado</t>
  </si>
  <si>
    <t>Cargo</t>
  </si>
  <si>
    <t>Sujeto Obligado</t>
  </si>
  <si>
    <t>Siglas</t>
  </si>
  <si>
    <t>Nombre</t>
  </si>
  <si>
    <t>Paterno</t>
  </si>
  <si>
    <t>Materno</t>
  </si>
  <si>
    <t>Periodo</t>
  </si>
  <si>
    <t>Etapa</t>
  </si>
  <si>
    <t>Gastos de Propaganda</t>
  </si>
  <si>
    <t>Propaganda Utilitaria</t>
  </si>
  <si>
    <t>Gastos Operativos</t>
  </si>
  <si>
    <t>Gastos de Propaganda exhibida en salas de Cine</t>
  </si>
  <si>
    <t>Gastos de Propaganda exhibida en páginas de internet</t>
  </si>
  <si>
    <t>Gastos en Diarios, Revistas y Medios Impresos</t>
  </si>
  <si>
    <t>Gastos producción mensajes radio y televisión</t>
  </si>
  <si>
    <t>Gastos de Propaganda exhibida en la via pública</t>
  </si>
  <si>
    <t>Gastos Financieros</t>
  </si>
  <si>
    <t>TOTAL GASTOS</t>
  </si>
  <si>
    <t>Diferencia Informes vs contabilidad</t>
  </si>
  <si>
    <t>Gastos de Propaganda exhibida en la via pública )</t>
  </si>
  <si>
    <t>Total Gastos no reportados</t>
  </si>
  <si>
    <t>INCREMENTO</t>
  </si>
  <si>
    <t>DISMINUCIÓN</t>
  </si>
  <si>
    <t>A</t>
  </si>
  <si>
    <t>B</t>
  </si>
  <si>
    <t>C</t>
  </si>
  <si>
    <t>E</t>
  </si>
  <si>
    <t>F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</si>
  <si>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</si>
  <si>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</si>
  <si>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</si>
  <si>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</si>
  <si>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</si>
  <si>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</si>
  <si>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</si>
  <si>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</si>
  <si>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</si>
  <si>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</si>
  <si>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</si>
  <si>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</si>
  <si>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</si>
  <si>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</si>
  <si>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</si>
  <si>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</si>
  <si>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</si>
  <si>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</si>
  <si>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</si>
  <si>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</si>
  <si>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</si>
  <si>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</si>
  <si>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</si>
  <si>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</si>
  <si>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</si>
  <si>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</si>
  <si>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</si>
  <si>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</si>
  <si>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</si>
  <si>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</si>
  <si>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</si>
  <si>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</si>
  <si>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</si>
  <si>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2017- LOCAL-ORDINARIO</t>
  </si>
  <si>
    <t>ESTADO DE MÉXICO</t>
  </si>
  <si>
    <t>GOBERNADOR</t>
  </si>
  <si>
    <t>TOTAL</t>
  </si>
  <si>
    <t xml:space="preserve">Gastos Operativos </t>
  </si>
  <si>
    <t xml:space="preserve">Monto </t>
  </si>
  <si>
    <t>Conclusión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</si>
  <si>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</si>
  <si>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</si>
  <si>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</si>
  <si>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</si>
  <si>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</si>
  <si>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</si>
  <si>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</si>
  <si>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</si>
  <si>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</si>
  <si>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DIRECCIÓN DE AUDITORÍA PARTIDOS POLITICOS, AGRUPACIONES POLITICAS Y OTROS</t>
  </si>
  <si>
    <t>REVISIÓN DE INFORMES DE CAMPAÑA PROCESO ELECTORAL LOCAL ORDINARIO 2016-2017 ESTADO DE MÉXICO</t>
  </si>
  <si>
    <t>UNIDAD TÉCNICA DE FISCALIZACIÓN</t>
  </si>
  <si>
    <t>PARTIDO DE LA REVOLUCIÓN DEMOCRÁTICA</t>
  </si>
  <si>
    <t>PRD</t>
  </si>
  <si>
    <t xml:space="preserve"> JUAN MANUEL</t>
  </si>
  <si>
    <t xml:space="preserve">ZEPEDA </t>
  </si>
  <si>
    <t>HERNANDEZ</t>
  </si>
  <si>
    <t>CORRECIÓN</t>
  </si>
  <si>
    <t>10, 18, 19</t>
  </si>
  <si>
    <t>22, 23, 26</t>
  </si>
  <si>
    <t>25, 27</t>
  </si>
  <si>
    <t>28</t>
  </si>
  <si>
    <t>Representantes Generales y de Casilla</t>
  </si>
  <si>
    <t>AY</t>
  </si>
  <si>
    <t>AZ</t>
  </si>
  <si>
    <t>16, 17, 20, 30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</si>
</sst>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4" fontId="2" fillId="0" borderId="10" xfId="0" applyNumberFormat="1" applyFont="1" applyBorder="1" applyAlignment="1">
      <alignment vertical="center" wrapText="1"/>
    </xf>
    <xf numFmtId="164" fontId="2" fillId="0" borderId="11" xfId="2" applyFont="1" applyBorder="1" applyAlignment="1">
      <alignment horizontal="center" vertical="center" wrapText="1"/>
    </xf>
    <xf numFmtId="164" fontId="2" fillId="0" borderId="12" xfId="2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4" fontId="5" fillId="0" borderId="12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right" vertical="top"/>
    </xf>
    <xf numFmtId="10" fontId="5" fillId="0" borderId="12" xfId="1" applyNumberFormat="1" applyFont="1" applyBorder="1" applyAlignment="1">
      <alignment vertical="top"/>
    </xf>
    <xf numFmtId="0" fontId="5" fillId="0" borderId="0" xfId="0" applyFont="1"/>
    <xf numFmtId="4" fontId="4" fillId="0" borderId="12" xfId="0" applyNumberFormat="1" applyFont="1" applyBorder="1" applyAlignment="1">
      <alignment vertical="top"/>
    </xf>
    <xf numFmtId="10" fontId="4" fillId="0" borderId="12" xfId="1" applyNumberFormat="1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5" fillId="0" borderId="12" xfId="0" applyNumberFormat="1" applyFont="1" applyBorder="1" applyAlignment="1">
      <alignment horizontal="right" vertical="top" wrapText="1"/>
    </xf>
    <xf numFmtId="4" fontId="5" fillId="0" borderId="12" xfId="0" applyNumberFormat="1" applyFont="1" applyBorder="1" applyAlignment="1">
      <alignment horizontal="right" vertical="top"/>
    </xf>
    <xf numFmtId="0" fontId="4" fillId="0" borderId="12" xfId="0" applyFont="1" applyBorder="1"/>
    <xf numFmtId="0" fontId="5" fillId="0" borderId="12" xfId="0" applyFont="1" applyBorder="1"/>
    <xf numFmtId="4" fontId="4" fillId="0" borderId="12" xfId="0" applyNumberFormat="1" applyFont="1" applyBorder="1"/>
    <xf numFmtId="4" fontId="5" fillId="0" borderId="12" xfId="0" applyNumberFormat="1" applyFont="1" applyBorder="1"/>
    <xf numFmtId="4" fontId="6" fillId="0" borderId="0" xfId="0" applyNumberFormat="1" applyFont="1"/>
    <xf numFmtId="4" fontId="5" fillId="0" borderId="0" xfId="0" applyNumberFormat="1" applyFont="1"/>
    <xf numFmtId="4" fontId="7" fillId="0" borderId="0" xfId="0" applyNumberFormat="1" applyFont="1"/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top"/>
    </xf>
    <xf numFmtId="3" fontId="5" fillId="0" borderId="12" xfId="0" applyNumberFormat="1" applyFont="1" applyBorder="1" applyAlignment="1">
      <alignment vertical="top"/>
    </xf>
    <xf numFmtId="4" fontId="8" fillId="0" borderId="0" xfId="0" applyNumberFormat="1" applyFont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</cellXfs>
  <cellStyles count="3">
    <cellStyle name="Moneda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3146612" cy="795292"/>
    <xdr:pic>
      <xdr:nvPicPr>
        <xdr:cNvPr id="2" name="Imagen 1">
          <a:extLst>
            <a:ext uri="{FF2B5EF4-FFF2-40B4-BE49-F238E27FC236}">
              <a16:creationId xmlns:a16="http://schemas.microsoft.com/office/drawing/2014/main" id="{11DCCF09-FC7A-4112-85E8-3B8E93800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146612" cy="7952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topLeftCell="R1" zoomScale="70" zoomScaleNormal="70" workbookViewId="0">
      <selection activeCell="Z13" sqref="Z13"/>
    </sheetView>
  </sheetViews>
  <sheetFormatPr baseColWidth="10" defaultColWidth="17" defaultRowHeight="13.8" x14ac:dyDescent="0.25"/>
  <cols>
    <col min="1" max="3" width="17" style="15"/>
    <col min="4" max="4" width="17" style="15" customWidth="1"/>
    <col min="5" max="11" width="17" style="15"/>
    <col min="12" max="12" width="19.88671875" style="15" customWidth="1"/>
    <col min="13" max="13" width="17" style="15"/>
    <col min="14" max="14" width="18.33203125" style="15" customWidth="1"/>
    <col min="15" max="15" width="17" style="15"/>
    <col min="16" max="16" width="18" style="15" customWidth="1"/>
    <col min="17" max="17" width="17" style="15"/>
    <col min="18" max="18" width="20.6640625" style="15" customWidth="1"/>
    <col min="19" max="19" width="17" style="15"/>
    <col min="20" max="20" width="19.33203125" style="15" customWidth="1"/>
    <col min="21" max="23" width="17" style="15"/>
    <col min="24" max="24" width="27.6640625" style="15" bestFit="1" customWidth="1"/>
    <col min="25" max="25" width="17" style="15"/>
    <col min="26" max="26" width="19.33203125" style="15" customWidth="1"/>
    <col min="27" max="39" width="17" style="15"/>
    <col min="40" max="40" width="20.109375" style="15" customWidth="1"/>
    <col min="41" max="45" width="17" style="15"/>
    <col min="46" max="46" width="21.109375" style="15" customWidth="1"/>
    <col min="47" max="47" width="21.44140625" style="15" customWidth="1"/>
    <col min="48" max="48" width="22.109375" style="15" customWidth="1"/>
    <col min="49" max="49" width="19.33203125" style="15" customWidth="1"/>
    <col min="50" max="16384" width="17" style="15"/>
  </cols>
  <sheetData>
    <row r="1" spans="1:49" x14ac:dyDescent="0.25">
      <c r="A1" s="45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7"/>
    </row>
    <row r="2" spans="1:49" x14ac:dyDescent="0.25">
      <c r="A2" s="48" t="s">
        <v>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50"/>
    </row>
    <row r="3" spans="1:49" x14ac:dyDescent="0.25">
      <c r="A3" s="48" t="s">
        <v>90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</row>
    <row r="4" spans="1:49" x14ac:dyDescent="0.25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50"/>
    </row>
    <row r="5" spans="1:49" x14ac:dyDescent="0.25">
      <c r="A5" s="48" t="s">
        <v>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0"/>
    </row>
    <row r="6" spans="1:49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0"/>
      <c r="AO6" s="19"/>
      <c r="AP6" s="19"/>
      <c r="AQ6" s="19"/>
      <c r="AR6" s="19"/>
      <c r="AS6" s="19"/>
      <c r="AT6" s="19"/>
      <c r="AU6" s="19"/>
      <c r="AV6" s="19"/>
      <c r="AW6" s="21" t="s">
        <v>1</v>
      </c>
    </row>
    <row r="7" spans="1:49" ht="1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40"/>
      <c r="K7" s="41" t="s">
        <v>2</v>
      </c>
      <c r="L7" s="41"/>
      <c r="M7" s="41"/>
      <c r="N7" s="41"/>
      <c r="O7" s="41"/>
      <c r="P7" s="41"/>
      <c r="Q7" s="41"/>
      <c r="R7" s="41"/>
      <c r="S7" s="41"/>
      <c r="T7" s="41"/>
      <c r="U7" s="1"/>
      <c r="V7" s="42" t="s">
        <v>3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3" t="s">
        <v>4</v>
      </c>
      <c r="AP7" s="43"/>
      <c r="AQ7" s="61" t="s">
        <v>5</v>
      </c>
      <c r="AR7" s="63" t="s">
        <v>102</v>
      </c>
      <c r="AS7" s="64"/>
      <c r="AT7" s="61" t="s">
        <v>6</v>
      </c>
      <c r="AU7" s="58" t="s">
        <v>7</v>
      </c>
      <c r="AV7" s="58" t="s">
        <v>8</v>
      </c>
      <c r="AW7" s="58" t="s">
        <v>9</v>
      </c>
    </row>
    <row r="8" spans="1:49" ht="51" customHeigh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 t="s">
        <v>18</v>
      </c>
      <c r="J8" s="51" t="s">
        <v>19</v>
      </c>
      <c r="K8" s="53" t="s">
        <v>20</v>
      </c>
      <c r="L8" s="53" t="s">
        <v>21</v>
      </c>
      <c r="M8" s="53" t="s">
        <v>22</v>
      </c>
      <c r="N8" s="53" t="s">
        <v>23</v>
      </c>
      <c r="O8" s="53" t="s">
        <v>24</v>
      </c>
      <c r="P8" s="53" t="s">
        <v>25</v>
      </c>
      <c r="Q8" s="53" t="s">
        <v>26</v>
      </c>
      <c r="R8" s="53" t="s">
        <v>27</v>
      </c>
      <c r="S8" s="53" t="s">
        <v>28</v>
      </c>
      <c r="T8" s="55" t="s">
        <v>29</v>
      </c>
      <c r="U8" s="53" t="s">
        <v>30</v>
      </c>
      <c r="V8" s="57" t="s">
        <v>20</v>
      </c>
      <c r="W8" s="57"/>
      <c r="X8" s="57" t="s">
        <v>21</v>
      </c>
      <c r="Y8" s="57"/>
      <c r="Z8" s="57" t="s">
        <v>77</v>
      </c>
      <c r="AA8" s="57"/>
      <c r="AB8" s="57" t="s">
        <v>23</v>
      </c>
      <c r="AC8" s="57"/>
      <c r="AD8" s="57" t="s">
        <v>24</v>
      </c>
      <c r="AE8" s="57"/>
      <c r="AF8" s="57" t="s">
        <v>25</v>
      </c>
      <c r="AG8" s="57"/>
      <c r="AH8" s="57" t="s">
        <v>26</v>
      </c>
      <c r="AI8" s="57"/>
      <c r="AJ8" s="57" t="s">
        <v>31</v>
      </c>
      <c r="AK8" s="57"/>
      <c r="AL8" s="57" t="s">
        <v>28</v>
      </c>
      <c r="AM8" s="57"/>
      <c r="AN8" s="57" t="s">
        <v>32</v>
      </c>
      <c r="AO8" s="44"/>
      <c r="AP8" s="44"/>
      <c r="AQ8" s="62"/>
      <c r="AR8" s="65"/>
      <c r="AS8" s="66"/>
      <c r="AT8" s="62"/>
      <c r="AU8" s="59"/>
      <c r="AV8" s="59"/>
      <c r="AW8" s="59"/>
    </row>
    <row r="9" spans="1:49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4"/>
      <c r="L9" s="54"/>
      <c r="M9" s="54"/>
      <c r="N9" s="54"/>
      <c r="O9" s="54"/>
      <c r="P9" s="54"/>
      <c r="Q9" s="54"/>
      <c r="R9" s="54"/>
      <c r="S9" s="54"/>
      <c r="T9" s="56"/>
      <c r="U9" s="54"/>
      <c r="V9" s="32" t="s">
        <v>78</v>
      </c>
      <c r="W9" s="32" t="s">
        <v>79</v>
      </c>
      <c r="X9" s="32" t="s">
        <v>78</v>
      </c>
      <c r="Y9" s="32" t="s">
        <v>79</v>
      </c>
      <c r="Z9" s="32" t="s">
        <v>78</v>
      </c>
      <c r="AA9" s="32" t="s">
        <v>79</v>
      </c>
      <c r="AB9" s="32" t="s">
        <v>78</v>
      </c>
      <c r="AC9" s="32" t="s">
        <v>79</v>
      </c>
      <c r="AD9" s="32" t="s">
        <v>78</v>
      </c>
      <c r="AE9" s="32" t="s">
        <v>79</v>
      </c>
      <c r="AF9" s="32" t="s">
        <v>78</v>
      </c>
      <c r="AG9" s="32" t="s">
        <v>79</v>
      </c>
      <c r="AH9" s="32" t="s">
        <v>78</v>
      </c>
      <c r="AI9" s="32" t="s">
        <v>79</v>
      </c>
      <c r="AJ9" s="32" t="s">
        <v>78</v>
      </c>
      <c r="AK9" s="32" t="s">
        <v>79</v>
      </c>
      <c r="AL9" s="32" t="s">
        <v>78</v>
      </c>
      <c r="AM9" s="32" t="s">
        <v>79</v>
      </c>
      <c r="AN9" s="57"/>
      <c r="AO9" s="31" t="s">
        <v>33</v>
      </c>
      <c r="AP9" s="31" t="s">
        <v>34</v>
      </c>
      <c r="AQ9" s="43"/>
      <c r="AR9" s="32" t="s">
        <v>78</v>
      </c>
      <c r="AS9" s="32" t="s">
        <v>79</v>
      </c>
      <c r="AT9" s="43"/>
      <c r="AU9" s="60"/>
      <c r="AV9" s="60"/>
      <c r="AW9" s="60"/>
    </row>
    <row r="10" spans="1:49" x14ac:dyDescent="0.25">
      <c r="A10" s="7" t="s">
        <v>35</v>
      </c>
      <c r="B10" s="7" t="s">
        <v>36</v>
      </c>
      <c r="C10" s="7" t="s">
        <v>37</v>
      </c>
      <c r="D10" s="7" t="s">
        <v>38</v>
      </c>
      <c r="E10" s="7" t="s">
        <v>39</v>
      </c>
      <c r="F10" s="7" t="s">
        <v>40</v>
      </c>
      <c r="G10" s="7" t="s">
        <v>41</v>
      </c>
      <c r="H10" s="2" t="s">
        <v>42</v>
      </c>
      <c r="I10" s="3" t="s">
        <v>43</v>
      </c>
      <c r="J10" s="2" t="s">
        <v>44</v>
      </c>
      <c r="K10" s="33" t="s">
        <v>45</v>
      </c>
      <c r="L10" s="33" t="s">
        <v>46</v>
      </c>
      <c r="M10" s="33" t="s">
        <v>47</v>
      </c>
      <c r="N10" s="33" t="s">
        <v>48</v>
      </c>
      <c r="O10" s="33" t="s">
        <v>49</v>
      </c>
      <c r="P10" s="33" t="s">
        <v>50</v>
      </c>
      <c r="Q10" s="33" t="s">
        <v>51</v>
      </c>
      <c r="R10" s="33" t="s">
        <v>52</v>
      </c>
      <c r="S10" s="33" t="s">
        <v>53</v>
      </c>
      <c r="T10" s="33" t="s">
        <v>54</v>
      </c>
      <c r="U10" s="33" t="s">
        <v>55</v>
      </c>
      <c r="V10" s="33" t="s">
        <v>56</v>
      </c>
      <c r="W10" s="33" t="s">
        <v>57</v>
      </c>
      <c r="X10" s="33" t="s">
        <v>58</v>
      </c>
      <c r="Y10" s="33" t="s">
        <v>59</v>
      </c>
      <c r="Z10" s="33" t="s">
        <v>60</v>
      </c>
      <c r="AA10" s="33" t="s">
        <v>61</v>
      </c>
      <c r="AB10" s="33" t="s">
        <v>62</v>
      </c>
      <c r="AC10" s="5" t="s">
        <v>63</v>
      </c>
      <c r="AD10" s="4" t="s">
        <v>64</v>
      </c>
      <c r="AE10" s="6" t="s">
        <v>65</v>
      </c>
      <c r="AF10" s="34" t="s">
        <v>66</v>
      </c>
      <c r="AG10" s="34" t="s">
        <v>67</v>
      </c>
      <c r="AH10" s="34" t="s">
        <v>68</v>
      </c>
      <c r="AI10" s="34" t="s">
        <v>69</v>
      </c>
      <c r="AJ10" s="34" t="s">
        <v>70</v>
      </c>
      <c r="AK10" s="34" t="s">
        <v>71</v>
      </c>
      <c r="AL10" s="34" t="s">
        <v>72</v>
      </c>
      <c r="AM10" s="34" t="s">
        <v>80</v>
      </c>
      <c r="AN10" s="34" t="s">
        <v>81</v>
      </c>
      <c r="AO10" s="34" t="s">
        <v>82</v>
      </c>
      <c r="AP10" s="34" t="s">
        <v>83</v>
      </c>
      <c r="AQ10" s="34" t="s">
        <v>84</v>
      </c>
      <c r="AR10" s="31" t="s">
        <v>85</v>
      </c>
      <c r="AS10" s="34" t="s">
        <v>86</v>
      </c>
      <c r="AT10" s="34" t="s">
        <v>87</v>
      </c>
      <c r="AU10" s="34" t="s">
        <v>88</v>
      </c>
      <c r="AV10" s="34" t="s">
        <v>103</v>
      </c>
      <c r="AW10" s="34" t="s">
        <v>104</v>
      </c>
    </row>
    <row r="11" spans="1:49" ht="45.75" customHeight="1" x14ac:dyDescent="0.25">
      <c r="A11" s="8" t="s">
        <v>73</v>
      </c>
      <c r="B11" s="8" t="s">
        <v>74</v>
      </c>
      <c r="C11" s="8" t="s">
        <v>75</v>
      </c>
      <c r="D11" s="9" t="s">
        <v>92</v>
      </c>
      <c r="E11" s="10" t="s">
        <v>93</v>
      </c>
      <c r="F11" s="11" t="s">
        <v>94</v>
      </c>
      <c r="G11" s="11" t="s">
        <v>95</v>
      </c>
      <c r="H11" s="11" t="s">
        <v>96</v>
      </c>
      <c r="I11" s="10">
        <v>1</v>
      </c>
      <c r="J11" s="11" t="s">
        <v>97</v>
      </c>
      <c r="K11" s="12">
        <v>3499305.88</v>
      </c>
      <c r="L11" s="12">
        <v>8315912.4000000004</v>
      </c>
      <c r="M11" s="12">
        <v>1632266.8</v>
      </c>
      <c r="N11" s="12">
        <v>0</v>
      </c>
      <c r="O11" s="12">
        <v>928000</v>
      </c>
      <c r="P11" s="12">
        <v>578608</v>
      </c>
      <c r="Q11" s="12">
        <v>0</v>
      </c>
      <c r="R11" s="12">
        <v>14719048.33</v>
      </c>
      <c r="S11" s="12">
        <v>37.119999999999997</v>
      </c>
      <c r="T11" s="12">
        <f>SUM(K11:S11)</f>
        <v>29673178.530000005</v>
      </c>
      <c r="U11" s="12">
        <v>0</v>
      </c>
      <c r="V11" s="12">
        <v>49892.4</v>
      </c>
      <c r="W11" s="13">
        <v>21</v>
      </c>
      <c r="X11" s="12">
        <v>320600.8</v>
      </c>
      <c r="Y11" s="13">
        <v>14</v>
      </c>
      <c r="Z11" s="12">
        <v>0</v>
      </c>
      <c r="AA11" s="13"/>
      <c r="AB11" s="12">
        <v>0</v>
      </c>
      <c r="AC11" s="35"/>
      <c r="AD11" s="12">
        <v>0</v>
      </c>
      <c r="AE11" s="12"/>
      <c r="AF11" s="12">
        <v>0</v>
      </c>
      <c r="AG11" s="12"/>
      <c r="AH11" s="12">
        <f>712572.42</f>
        <v>712572.42</v>
      </c>
      <c r="AI11" s="13" t="s">
        <v>101</v>
      </c>
      <c r="AJ11" s="12">
        <f>10012630.76+31954.52+9469522.94</f>
        <v>19514108.219999999</v>
      </c>
      <c r="AK11" s="22" t="s">
        <v>99</v>
      </c>
      <c r="AL11" s="12">
        <v>0</v>
      </c>
      <c r="AM11" s="12"/>
      <c r="AN11" s="12">
        <f>+V11+X11+Z11+AB11+AD11+AF11+AH11+AJ11+AL11</f>
        <v>20597173.84</v>
      </c>
      <c r="AO11" s="12">
        <v>0</v>
      </c>
      <c r="AP11" s="12">
        <v>0</v>
      </c>
      <c r="AQ11" s="12">
        <v>0</v>
      </c>
      <c r="AR11" s="12">
        <v>0</v>
      </c>
      <c r="AS11" s="13"/>
      <c r="AT11" s="12">
        <f>+AN11+T11+U11+AO11-AP11+AQ11+AR11</f>
        <v>50270352.370000005</v>
      </c>
      <c r="AU11" s="12">
        <v>285566771.26999998</v>
      </c>
      <c r="AV11" s="12"/>
      <c r="AW11" s="14"/>
    </row>
    <row r="12" spans="1:49" ht="47.25" customHeight="1" x14ac:dyDescent="0.25">
      <c r="A12" s="8" t="s">
        <v>73</v>
      </c>
      <c r="B12" s="8" t="s">
        <v>74</v>
      </c>
      <c r="C12" s="8" t="s">
        <v>75</v>
      </c>
      <c r="D12" s="9" t="s">
        <v>92</v>
      </c>
      <c r="E12" s="10" t="s">
        <v>93</v>
      </c>
      <c r="F12" s="11" t="s">
        <v>94</v>
      </c>
      <c r="G12" s="11" t="s">
        <v>95</v>
      </c>
      <c r="H12" s="11" t="s">
        <v>96</v>
      </c>
      <c r="I12" s="10">
        <v>2</v>
      </c>
      <c r="J12" s="11" t="s">
        <v>97</v>
      </c>
      <c r="K12" s="12">
        <v>3620084.01</v>
      </c>
      <c r="L12" s="12">
        <v>2335294.6</v>
      </c>
      <c r="M12" s="12">
        <v>3812124.32</v>
      </c>
      <c r="N12" s="12">
        <v>1200000</v>
      </c>
      <c r="O12" s="12">
        <v>0</v>
      </c>
      <c r="P12" s="12">
        <v>9414212</v>
      </c>
      <c r="Q12" s="12">
        <v>0</v>
      </c>
      <c r="R12" s="12">
        <v>6199999.9000000004</v>
      </c>
      <c r="S12" s="12">
        <v>0</v>
      </c>
      <c r="T12" s="12">
        <f>SUM(K12:S12)</f>
        <v>26581714.829999998</v>
      </c>
      <c r="U12" s="12">
        <v>0</v>
      </c>
      <c r="V12" s="12">
        <v>0</v>
      </c>
      <c r="W12" s="13"/>
      <c r="X12" s="12">
        <f>34929.49+335843.2+798743.34</f>
        <v>1169516.03</v>
      </c>
      <c r="Y12" s="13" t="s">
        <v>98</v>
      </c>
      <c r="Z12" s="12">
        <f>732778.64+3740879.53+2404731.6+4395905.27</f>
        <v>11274295.039999999</v>
      </c>
      <c r="AA12" s="13" t="s">
        <v>105</v>
      </c>
      <c r="AB12" s="12">
        <f>135800</f>
        <v>135800</v>
      </c>
      <c r="AC12" s="13">
        <v>8</v>
      </c>
      <c r="AD12" s="12">
        <v>0</v>
      </c>
      <c r="AE12" s="12"/>
      <c r="AF12" s="12">
        <v>0</v>
      </c>
      <c r="AG12" s="12"/>
      <c r="AH12" s="12">
        <f>339247.28</f>
        <v>339247.28</v>
      </c>
      <c r="AI12" s="36">
        <v>29</v>
      </c>
      <c r="AJ12" s="12">
        <f>8334767.05+3888228.19</f>
        <v>12222995.24</v>
      </c>
      <c r="AK12" s="23" t="s">
        <v>100</v>
      </c>
      <c r="AL12" s="12">
        <v>0</v>
      </c>
      <c r="AM12" s="12"/>
      <c r="AN12" s="12">
        <f>+V12+X12+Z12+AB12+AD12+AF12+AH12+AJ12+AL12</f>
        <v>25141853.589999996</v>
      </c>
      <c r="AO12" s="12">
        <v>0</v>
      </c>
      <c r="AP12" s="12">
        <v>0</v>
      </c>
      <c r="AQ12" s="12">
        <v>0</v>
      </c>
      <c r="AR12" s="12">
        <v>0</v>
      </c>
      <c r="AS12" s="13"/>
      <c r="AT12" s="12">
        <f>+AN12+T12+U12+AO12-AP12+AQ12+AR12</f>
        <v>51723568.419999994</v>
      </c>
      <c r="AU12" s="12">
        <v>285566771.26999998</v>
      </c>
      <c r="AV12" s="12"/>
      <c r="AW12" s="14"/>
    </row>
    <row r="13" spans="1:49" x14ac:dyDescent="0.25">
      <c r="A13" s="24" t="s">
        <v>76</v>
      </c>
      <c r="B13" s="25"/>
      <c r="C13" s="25"/>
      <c r="D13" s="25"/>
      <c r="E13" s="25"/>
      <c r="F13" s="25"/>
      <c r="G13" s="25"/>
      <c r="H13" s="25"/>
      <c r="I13" s="25"/>
      <c r="J13" s="25"/>
      <c r="K13" s="26">
        <f>SUM(K11:K12)</f>
        <v>7119389.8899999997</v>
      </c>
      <c r="L13" s="26">
        <f t="shared" ref="L13:AT13" si="0">SUM(L11:L12)</f>
        <v>10651207</v>
      </c>
      <c r="M13" s="26">
        <f t="shared" si="0"/>
        <v>5444391.1200000001</v>
      </c>
      <c r="N13" s="26">
        <f t="shared" si="0"/>
        <v>1200000</v>
      </c>
      <c r="O13" s="26">
        <f t="shared" si="0"/>
        <v>928000</v>
      </c>
      <c r="P13" s="26">
        <f t="shared" si="0"/>
        <v>9992820</v>
      </c>
      <c r="Q13" s="26">
        <f t="shared" si="0"/>
        <v>0</v>
      </c>
      <c r="R13" s="26">
        <f t="shared" si="0"/>
        <v>20919048.23</v>
      </c>
      <c r="S13" s="26">
        <f t="shared" si="0"/>
        <v>37.119999999999997</v>
      </c>
      <c r="T13" s="26">
        <f t="shared" si="0"/>
        <v>56254893.359999999</v>
      </c>
      <c r="U13" s="26">
        <f t="shared" si="0"/>
        <v>0</v>
      </c>
      <c r="V13" s="26">
        <f t="shared" si="0"/>
        <v>49892.4</v>
      </c>
      <c r="W13" s="26"/>
      <c r="X13" s="26">
        <f>SUM(X11:X12)</f>
        <v>1490116.83</v>
      </c>
      <c r="Y13" s="26"/>
      <c r="Z13" s="26">
        <f t="shared" si="0"/>
        <v>11274295.039999999</v>
      </c>
      <c r="AA13" s="26"/>
      <c r="AB13" s="26">
        <f t="shared" si="0"/>
        <v>135800</v>
      </c>
      <c r="AC13" s="26"/>
      <c r="AD13" s="26">
        <f t="shared" si="0"/>
        <v>0</v>
      </c>
      <c r="AE13" s="26"/>
      <c r="AF13" s="26">
        <f t="shared" si="0"/>
        <v>0</v>
      </c>
      <c r="AG13" s="26"/>
      <c r="AH13" s="26">
        <f t="shared" si="0"/>
        <v>1051819.7000000002</v>
      </c>
      <c r="AI13" s="26"/>
      <c r="AJ13" s="27">
        <f t="shared" si="0"/>
        <v>31737103.460000001</v>
      </c>
      <c r="AK13" s="26"/>
      <c r="AL13" s="26">
        <f t="shared" si="0"/>
        <v>0</v>
      </c>
      <c r="AM13" s="26"/>
      <c r="AN13" s="26">
        <f>SUM(AN11:AN12)</f>
        <v>45739027.429999992</v>
      </c>
      <c r="AO13" s="26">
        <f t="shared" si="0"/>
        <v>0</v>
      </c>
      <c r="AP13" s="26">
        <f t="shared" si="0"/>
        <v>0</v>
      </c>
      <c r="AQ13" s="26">
        <f t="shared" si="0"/>
        <v>0</v>
      </c>
      <c r="AR13" s="26">
        <f t="shared" ref="AR13" si="1">SUM(AR11:AR12)</f>
        <v>0</v>
      </c>
      <c r="AS13" s="26"/>
      <c r="AT13" s="26">
        <f t="shared" si="0"/>
        <v>101993920.78999999</v>
      </c>
      <c r="AU13" s="16">
        <v>285566771.26999998</v>
      </c>
      <c r="AV13" s="26">
        <f>+AU13-AT13</f>
        <v>183572850.47999999</v>
      </c>
      <c r="AW13" s="17">
        <f>+AT13/AU13</f>
        <v>0.35716312628532665</v>
      </c>
    </row>
    <row r="14" spans="1:49" x14ac:dyDescent="0.25">
      <c r="Z14" s="28"/>
      <c r="AA14" s="28"/>
    </row>
    <row r="15" spans="1:49" ht="15" x14ac:dyDescent="0.25">
      <c r="T15" s="29"/>
      <c r="Z15" s="30"/>
      <c r="AA15" s="30"/>
      <c r="AN15" s="29"/>
    </row>
    <row r="16" spans="1:49" ht="15.6" x14ac:dyDescent="0.3">
      <c r="X16" s="37"/>
      <c r="Z16" s="30"/>
      <c r="AA16" s="30"/>
    </row>
    <row r="17" spans="24:27" ht="15.6" x14ac:dyDescent="0.3">
      <c r="X17" s="37"/>
      <c r="Z17" s="30"/>
      <c r="AA17" s="30"/>
    </row>
    <row r="18" spans="24:27" ht="15.6" x14ac:dyDescent="0.3">
      <c r="X18" s="37"/>
      <c r="Z18" s="29"/>
      <c r="AA18" s="29"/>
    </row>
    <row r="19" spans="24:27" x14ac:dyDescent="0.25">
      <c r="X19" s="29"/>
    </row>
    <row r="20" spans="24:27" x14ac:dyDescent="0.25">
      <c r="Z20" s="29"/>
    </row>
  </sheetData>
  <mergeCells count="46">
    <mergeCell ref="AW7:AW9"/>
    <mergeCell ref="X8:Y8"/>
    <mergeCell ref="V8:W8"/>
    <mergeCell ref="AQ7:AQ9"/>
    <mergeCell ref="AT7:AT9"/>
    <mergeCell ref="AU7:AU9"/>
    <mergeCell ref="AV7:AV9"/>
    <mergeCell ref="AN8:AN9"/>
    <mergeCell ref="AR7:AS8"/>
    <mergeCell ref="U8:U9"/>
    <mergeCell ref="AL8:AM8"/>
    <mergeCell ref="AJ8:AK8"/>
    <mergeCell ref="AH8:AI8"/>
    <mergeCell ref="AF8:AG8"/>
    <mergeCell ref="AD8:AE8"/>
    <mergeCell ref="AB8:AC8"/>
    <mergeCell ref="Z8:AA8"/>
    <mergeCell ref="S8:S9"/>
    <mergeCell ref="T8:T9"/>
    <mergeCell ref="K8:K9"/>
    <mergeCell ref="L8:L9"/>
    <mergeCell ref="M8:M9"/>
    <mergeCell ref="N8:N9"/>
    <mergeCell ref="O8:O9"/>
    <mergeCell ref="P8:P9"/>
    <mergeCell ref="G8:G9"/>
    <mergeCell ref="H8:H9"/>
    <mergeCell ref="I8:I9"/>
    <mergeCell ref="Q8:Q9"/>
    <mergeCell ref="R8:R9"/>
    <mergeCell ref="A7:J7"/>
    <mergeCell ref="K7:T7"/>
    <mergeCell ref="V7:AN7"/>
    <mergeCell ref="AO7:AP8"/>
    <mergeCell ref="A1:AW1"/>
    <mergeCell ref="A2:AW2"/>
    <mergeCell ref="A3:AW3"/>
    <mergeCell ref="A4:AW4"/>
    <mergeCell ref="A5:AW5"/>
    <mergeCell ref="J8:J9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3A0052790D7749A9B194C9F81E6723" ma:contentTypeVersion="11" ma:contentTypeDescription="Crear nuevo documento." ma:contentTypeScope="" ma:versionID="50a07055876c129ef09bc560f2467a72">
  <xsd:schema xmlns:xsd="http://www.w3.org/2001/XMLSchema" xmlns:xs="http://www.w3.org/2001/XMLSchema" xmlns:p="http://schemas.microsoft.com/office/2006/metadata/properties" xmlns:ns2="91f1618d-99a5-4675-b3ad-f64d35c56766" xmlns:ns3="0548674a-8c8e-461f-9789-3afdb685f212" targetNamespace="http://schemas.microsoft.com/office/2006/metadata/properties" ma:root="true" ma:fieldsID="0fac1c4c9b1297aec93d4a3819dfaa41" ns2:_="" ns3:_="">
    <xsd:import namespace="91f1618d-99a5-4675-b3ad-f64d35c56766"/>
    <xsd:import namespace="0548674a-8c8e-461f-9789-3afdb685f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618d-99a5-4675-b3ad-f64d35c56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8674a-8c8e-461f-9789-3afdb685f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1C1DE-2B1B-4EF3-BDE9-AE5CF78A1B2C}"/>
</file>

<file path=customXml/itemProps2.xml><?xml version="1.0" encoding="utf-8"?>
<ds:datastoreItem xmlns:ds="http://schemas.openxmlformats.org/officeDocument/2006/customXml" ds:itemID="{153EEF21-6F58-4A3B-BD68-8A5A28115438}"/>
</file>

<file path=customXml/itemProps3.xml><?xml version="1.0" encoding="utf-8"?>
<ds:datastoreItem xmlns:ds="http://schemas.openxmlformats.org/officeDocument/2006/customXml" ds:itemID="{A264303F-0F58-483B-A738-F4EF6C61FE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INE51NGV</dc:creator>
  <cp:lastModifiedBy>Soc .</cp:lastModifiedBy>
  <dcterms:created xsi:type="dcterms:W3CDTF">2017-06-21T23:53:51Z</dcterms:created>
  <dcterms:modified xsi:type="dcterms:W3CDTF">2020-07-14T16:51:06Z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0x010100963A0052790D7749A9B194C9F81E6723</vt:lpwstr>
  </property>
</Properties>
</file>